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850" firstSheet="1" activeTab="2"/>
  </bookViews>
  <sheets>
    <sheet name="práce s programem" sheetId="1" r:id="rId1"/>
    <sheet name="vytvoření výsledkové listiny" sheetId="2" r:id="rId2"/>
    <sheet name="K II" sheetId="3" r:id="rId3"/>
    <sheet name="K III" sheetId="4" r:id="rId4"/>
    <sheet name="KIV" sheetId="5" r:id="rId5"/>
    <sheet name="H II" sheetId="6" r:id="rId6"/>
    <sheet name="H III" sheetId="7" r:id="rId7"/>
    <sheet name="H IV" sheetId="8" r:id="rId8"/>
    <sheet name="Dy" sheetId="9" r:id="rId9"/>
    <sheet name="kraje" sheetId="10" r:id="rId10"/>
    <sheet name="sčítání čekací doby" sheetId="11" r:id="rId11"/>
  </sheets>
  <definedNames/>
  <calcPr fullCalcOnLoad="1"/>
</workbook>
</file>

<file path=xl/comments3.xml><?xml version="1.0" encoding="utf-8"?>
<comments xmlns="http://schemas.openxmlformats.org/spreadsheetml/2006/main">
  <authors>
    <author>Jan Podlaha</author>
  </authors>
  <commentList>
    <comment ref="V7" authorId="0">
      <text>
        <r>
          <rPr>
            <sz val="8"/>
            <rFont val="Tahoma"/>
            <family val="2"/>
          </rPr>
          <t xml:space="preserve">hodnota </t>
        </r>
        <r>
          <rPr>
            <b/>
            <sz val="8"/>
            <color indexed="10"/>
            <rFont val="Tahoma"/>
            <family val="2"/>
          </rPr>
          <t>násobí</t>
        </r>
        <r>
          <rPr>
            <sz val="8"/>
            <rFont val="Tahoma"/>
            <family val="2"/>
          </rPr>
          <t xml:space="preserve"> počet trestných minut
</t>
        </r>
      </text>
    </comment>
    <comment ref="V8" authorId="0">
      <text>
        <r>
          <rPr>
            <sz val="8"/>
            <rFont val="Tahoma"/>
            <family val="2"/>
          </rPr>
          <t>hodnota</t>
        </r>
        <r>
          <rPr>
            <b/>
            <sz val="8"/>
            <color indexed="10"/>
            <rFont val="Tahoma"/>
            <family val="2"/>
          </rPr>
          <t xml:space="preserve"> dělí </t>
        </r>
        <r>
          <rPr>
            <sz val="8"/>
            <rFont val="Tahoma"/>
            <family val="2"/>
          </rPr>
          <t>počet trestných minut</t>
        </r>
      </text>
    </comment>
  </commentList>
</comments>
</file>

<file path=xl/comments4.xml><?xml version="1.0" encoding="utf-8"?>
<comments xmlns="http://schemas.openxmlformats.org/spreadsheetml/2006/main">
  <authors>
    <author>Jan Podlaha</author>
  </authors>
  <commentList>
    <comment ref="V7" authorId="0">
      <text>
        <r>
          <rPr>
            <sz val="8"/>
            <rFont val="Tahoma"/>
            <family val="2"/>
          </rPr>
          <t xml:space="preserve">hodnota </t>
        </r>
        <r>
          <rPr>
            <b/>
            <sz val="8"/>
            <color indexed="10"/>
            <rFont val="Tahoma"/>
            <family val="2"/>
          </rPr>
          <t>násobí</t>
        </r>
        <r>
          <rPr>
            <sz val="8"/>
            <rFont val="Tahoma"/>
            <family val="2"/>
          </rPr>
          <t xml:space="preserve"> počet trestných minut
</t>
        </r>
      </text>
    </comment>
    <comment ref="V8" authorId="0">
      <text>
        <r>
          <rPr>
            <sz val="8"/>
            <rFont val="Tahoma"/>
            <family val="2"/>
          </rPr>
          <t>hodnota</t>
        </r>
        <r>
          <rPr>
            <b/>
            <sz val="8"/>
            <color indexed="10"/>
            <rFont val="Tahoma"/>
            <family val="2"/>
          </rPr>
          <t xml:space="preserve"> dělí </t>
        </r>
        <r>
          <rPr>
            <sz val="8"/>
            <rFont val="Tahoma"/>
            <family val="2"/>
          </rPr>
          <t>počet trestných minut</t>
        </r>
      </text>
    </comment>
  </commentList>
</comments>
</file>

<file path=xl/comments5.xml><?xml version="1.0" encoding="utf-8"?>
<comments xmlns="http://schemas.openxmlformats.org/spreadsheetml/2006/main">
  <authors>
    <author>Jan Podlaha</author>
  </authors>
  <commentList>
    <comment ref="V7" authorId="0">
      <text>
        <r>
          <rPr>
            <sz val="8"/>
            <rFont val="Tahoma"/>
            <family val="2"/>
          </rPr>
          <t xml:space="preserve">hodnota </t>
        </r>
        <r>
          <rPr>
            <b/>
            <sz val="8"/>
            <color indexed="10"/>
            <rFont val="Tahoma"/>
            <family val="2"/>
          </rPr>
          <t>násobí</t>
        </r>
        <r>
          <rPr>
            <sz val="8"/>
            <rFont val="Tahoma"/>
            <family val="2"/>
          </rPr>
          <t xml:space="preserve"> počet trestných minut
</t>
        </r>
      </text>
    </comment>
    <comment ref="V8" authorId="0">
      <text>
        <r>
          <rPr>
            <sz val="8"/>
            <rFont val="Tahoma"/>
            <family val="2"/>
          </rPr>
          <t>hodnota</t>
        </r>
        <r>
          <rPr>
            <b/>
            <sz val="8"/>
            <color indexed="10"/>
            <rFont val="Tahoma"/>
            <family val="2"/>
          </rPr>
          <t xml:space="preserve"> dělí </t>
        </r>
        <r>
          <rPr>
            <sz val="8"/>
            <rFont val="Tahoma"/>
            <family val="2"/>
          </rPr>
          <t>počet trestných minut</t>
        </r>
      </text>
    </comment>
  </commentList>
</comments>
</file>

<file path=xl/comments6.xml><?xml version="1.0" encoding="utf-8"?>
<comments xmlns="http://schemas.openxmlformats.org/spreadsheetml/2006/main">
  <authors>
    <author>Jan Podlaha</author>
  </authors>
  <commentList>
    <comment ref="V7" authorId="0">
      <text>
        <r>
          <rPr>
            <sz val="8"/>
            <rFont val="Tahoma"/>
            <family val="2"/>
          </rPr>
          <t xml:space="preserve">hodnota </t>
        </r>
        <r>
          <rPr>
            <b/>
            <sz val="8"/>
            <color indexed="10"/>
            <rFont val="Tahoma"/>
            <family val="2"/>
          </rPr>
          <t>násobí</t>
        </r>
        <r>
          <rPr>
            <sz val="8"/>
            <rFont val="Tahoma"/>
            <family val="2"/>
          </rPr>
          <t xml:space="preserve"> počet trestných minut
</t>
        </r>
      </text>
    </comment>
    <comment ref="V8" authorId="0">
      <text>
        <r>
          <rPr>
            <sz val="8"/>
            <rFont val="Tahoma"/>
            <family val="2"/>
          </rPr>
          <t>hodnota</t>
        </r>
        <r>
          <rPr>
            <b/>
            <sz val="8"/>
            <color indexed="10"/>
            <rFont val="Tahoma"/>
            <family val="2"/>
          </rPr>
          <t xml:space="preserve"> dělí </t>
        </r>
        <r>
          <rPr>
            <sz val="8"/>
            <rFont val="Tahoma"/>
            <family val="2"/>
          </rPr>
          <t>počet trestných minut</t>
        </r>
      </text>
    </comment>
  </commentList>
</comments>
</file>

<file path=xl/comments7.xml><?xml version="1.0" encoding="utf-8"?>
<comments xmlns="http://schemas.openxmlformats.org/spreadsheetml/2006/main">
  <authors>
    <author>Jan Podlaha</author>
  </authors>
  <commentList>
    <comment ref="V7" authorId="0">
      <text>
        <r>
          <rPr>
            <sz val="8"/>
            <rFont val="Tahoma"/>
            <family val="2"/>
          </rPr>
          <t xml:space="preserve">hodnota </t>
        </r>
        <r>
          <rPr>
            <b/>
            <sz val="8"/>
            <color indexed="10"/>
            <rFont val="Tahoma"/>
            <family val="2"/>
          </rPr>
          <t>násobí</t>
        </r>
        <r>
          <rPr>
            <sz val="8"/>
            <rFont val="Tahoma"/>
            <family val="2"/>
          </rPr>
          <t xml:space="preserve"> počet trestných minut
</t>
        </r>
      </text>
    </comment>
    <comment ref="V8" authorId="0">
      <text>
        <r>
          <rPr>
            <sz val="8"/>
            <rFont val="Tahoma"/>
            <family val="2"/>
          </rPr>
          <t>hodnota</t>
        </r>
        <r>
          <rPr>
            <b/>
            <sz val="8"/>
            <color indexed="10"/>
            <rFont val="Tahoma"/>
            <family val="2"/>
          </rPr>
          <t xml:space="preserve"> dělí </t>
        </r>
        <r>
          <rPr>
            <sz val="8"/>
            <rFont val="Tahoma"/>
            <family val="2"/>
          </rPr>
          <t>počet trestných minut</t>
        </r>
      </text>
    </comment>
  </commentList>
</comments>
</file>

<file path=xl/comments8.xml><?xml version="1.0" encoding="utf-8"?>
<comments xmlns="http://schemas.openxmlformats.org/spreadsheetml/2006/main">
  <authors>
    <author>Jan Podlaha</author>
  </authors>
  <commentList>
    <comment ref="V7" authorId="0">
      <text>
        <r>
          <rPr>
            <sz val="8"/>
            <rFont val="Tahoma"/>
            <family val="2"/>
          </rPr>
          <t xml:space="preserve">hodnota </t>
        </r>
        <r>
          <rPr>
            <b/>
            <sz val="8"/>
            <color indexed="10"/>
            <rFont val="Tahoma"/>
            <family val="2"/>
          </rPr>
          <t>násobí</t>
        </r>
        <r>
          <rPr>
            <sz val="8"/>
            <rFont val="Tahoma"/>
            <family val="2"/>
          </rPr>
          <t xml:space="preserve"> počet trestných minut
</t>
        </r>
      </text>
    </comment>
    <comment ref="V8" authorId="0">
      <text>
        <r>
          <rPr>
            <sz val="8"/>
            <rFont val="Tahoma"/>
            <family val="2"/>
          </rPr>
          <t>hodnota</t>
        </r>
        <r>
          <rPr>
            <b/>
            <sz val="8"/>
            <color indexed="10"/>
            <rFont val="Tahoma"/>
            <family val="2"/>
          </rPr>
          <t xml:space="preserve"> dělí </t>
        </r>
        <r>
          <rPr>
            <sz val="8"/>
            <rFont val="Tahoma"/>
            <family val="2"/>
          </rPr>
          <t>počet trestných minut</t>
        </r>
      </text>
    </comment>
  </commentList>
</comments>
</file>

<file path=xl/comments9.xml><?xml version="1.0" encoding="utf-8"?>
<comments xmlns="http://schemas.openxmlformats.org/spreadsheetml/2006/main">
  <authors>
    <author>Jan Podlaha</author>
  </authors>
  <commentList>
    <comment ref="V7" authorId="0">
      <text>
        <r>
          <rPr>
            <sz val="8"/>
            <rFont val="Tahoma"/>
            <family val="2"/>
          </rPr>
          <t xml:space="preserve">hodnota </t>
        </r>
        <r>
          <rPr>
            <b/>
            <sz val="8"/>
            <color indexed="10"/>
            <rFont val="Tahoma"/>
            <family val="2"/>
          </rPr>
          <t>násobí</t>
        </r>
        <r>
          <rPr>
            <sz val="8"/>
            <rFont val="Tahoma"/>
            <family val="2"/>
          </rPr>
          <t xml:space="preserve"> počet trestných minut
</t>
        </r>
      </text>
    </comment>
    <comment ref="V8" authorId="0">
      <text>
        <r>
          <rPr>
            <sz val="8"/>
            <rFont val="Tahoma"/>
            <family val="2"/>
          </rPr>
          <t>hodnota</t>
        </r>
        <r>
          <rPr>
            <b/>
            <sz val="8"/>
            <color indexed="10"/>
            <rFont val="Tahoma"/>
            <family val="2"/>
          </rPr>
          <t xml:space="preserve"> dělí </t>
        </r>
        <r>
          <rPr>
            <sz val="8"/>
            <rFont val="Tahoma"/>
            <family val="2"/>
          </rPr>
          <t>počet trestných minut</t>
        </r>
      </text>
    </comment>
  </commentList>
</comments>
</file>

<file path=xl/sharedStrings.xml><?xml version="1.0" encoding="utf-8"?>
<sst xmlns="http://schemas.openxmlformats.org/spreadsheetml/2006/main" count="514" uniqueCount="209">
  <si>
    <t>Umíst. hlídky</t>
  </si>
  <si>
    <t>start.č.</t>
  </si>
  <si>
    <r>
      <t xml:space="preserve">Cíl    </t>
    </r>
    <r>
      <rPr>
        <b/>
        <sz val="8"/>
        <rFont val="Arial CE"/>
        <family val="0"/>
      </rPr>
      <t>vzor - 0:35:15</t>
    </r>
  </si>
  <si>
    <r>
      <t xml:space="preserve">Cíl    </t>
    </r>
    <r>
      <rPr>
        <b/>
        <sz val="8"/>
        <rFont val="Arial CE"/>
        <family val="0"/>
      </rPr>
      <t>vzor - 1:40:10</t>
    </r>
  </si>
  <si>
    <t xml:space="preserve">Stezka   </t>
  </si>
  <si>
    <t xml:space="preserve">       Výsledky stezka</t>
  </si>
  <si>
    <t>Kategorie:</t>
  </si>
  <si>
    <t>Závod mládeže v přírodě:</t>
  </si>
  <si>
    <t>Datum a místo konání:</t>
  </si>
  <si>
    <t xml:space="preserve">Výsledný čas </t>
  </si>
  <si>
    <t>Příjmení a jméno          členů hlídky</t>
  </si>
  <si>
    <t>rok narození</t>
  </si>
  <si>
    <t xml:space="preserve">Mladší žáci II, ročníky: </t>
  </si>
  <si>
    <t>Body do soutěže okresů</t>
  </si>
  <si>
    <t>celkem trestné minuty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</si>
  <si>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</si>
  <si>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</si>
  <si>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</si>
  <si>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</si>
  <si>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</si>
  <si>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</si>
  <si>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</si>
  <si>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</si>
  <si>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</si>
  <si>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/</t>
  </si>
  <si>
    <t>x</t>
  </si>
  <si>
    <t>kraj</t>
  </si>
  <si>
    <t>Medvědí stezkou -  Festival ČASPV 2008</t>
  </si>
  <si>
    <t>26. 6. 2008 Olomouc</t>
  </si>
  <si>
    <t>S  o  u  t  ě  ž       k  r  a j  ů</t>
  </si>
  <si>
    <t>Kódy krajů:</t>
  </si>
  <si>
    <t>Praha</t>
  </si>
  <si>
    <t>Královéhradecký</t>
  </si>
  <si>
    <t>bodování:</t>
  </si>
  <si>
    <t xml:space="preserve">1. Místo </t>
  </si>
  <si>
    <t>body</t>
  </si>
  <si>
    <t>Středočeský</t>
  </si>
  <si>
    <t>Pardubický</t>
  </si>
  <si>
    <t>2. Místo</t>
  </si>
  <si>
    <t>Jihočeský</t>
  </si>
  <si>
    <t>Vysočina</t>
  </si>
  <si>
    <t>3. Místo</t>
  </si>
  <si>
    <t>bod</t>
  </si>
  <si>
    <t>Plzeňský</t>
  </si>
  <si>
    <t>Jihomoravský</t>
  </si>
  <si>
    <t>Karlovarský</t>
  </si>
  <si>
    <t>Zlínský</t>
  </si>
  <si>
    <t>Ústecký</t>
  </si>
  <si>
    <t>Olomoucký</t>
  </si>
  <si>
    <t>Liberecký</t>
  </si>
  <si>
    <t>Moravskoslezský</t>
  </si>
  <si>
    <t>Výsledné pořadí</t>
  </si>
  <si>
    <t>KRAJ</t>
  </si>
  <si>
    <t>k1- mladší žáci  II</t>
  </si>
  <si>
    <t>k4 - dorostenci</t>
  </si>
  <si>
    <t>h1 - mladší žačky  II</t>
  </si>
  <si>
    <t>h4 - dorostenky</t>
  </si>
  <si>
    <t>celkem bodů</t>
  </si>
  <si>
    <t>10.</t>
  </si>
  <si>
    <t>11.</t>
  </si>
  <si>
    <t>12.</t>
  </si>
  <si>
    <t>13.</t>
  </si>
  <si>
    <t>14.</t>
  </si>
  <si>
    <t xml:space="preserve">řadí se podle: </t>
  </si>
  <si>
    <t xml:space="preserve">POZOR: vznikne-li rovnost bodů (v hodnocení krajů), nebo rovnost časů </t>
  </si>
  <si>
    <r>
      <t xml:space="preserve">(ve výsledcích), pak je nutno </t>
    </r>
    <r>
      <rPr>
        <u val="single"/>
        <sz val="14"/>
        <color indexed="10"/>
        <rFont val="Arial CE"/>
        <family val="2"/>
      </rPr>
      <t>"RUČNĚ" přiřadit body</t>
    </r>
    <r>
      <rPr>
        <sz val="14"/>
        <color indexed="10"/>
        <rFont val="Arial CE"/>
        <family val="2"/>
      </rPr>
      <t xml:space="preserve"> do </t>
    </r>
  </si>
  <si>
    <t xml:space="preserve">Mladší žačky II, ročníky: </t>
  </si>
  <si>
    <r>
      <t xml:space="preserve">hodnocení krajů - a to oběma stejnou, </t>
    </r>
    <r>
      <rPr>
        <u val="single"/>
        <sz val="14"/>
        <color indexed="10"/>
        <rFont val="Arial CE"/>
        <family val="2"/>
      </rPr>
      <t>vyšší,</t>
    </r>
    <r>
      <rPr>
        <sz val="14"/>
        <color indexed="10"/>
        <rFont val="Arial CE"/>
        <family val="2"/>
      </rPr>
      <t xml:space="preserve"> hodnotu.</t>
    </r>
  </si>
  <si>
    <t>P O U Z E    N U T N O    U D Ě L A T :</t>
  </si>
  <si>
    <t xml:space="preserve">     Výsledek celý závod</t>
  </si>
  <si>
    <t xml:space="preserve">Před závodem </t>
  </si>
  <si>
    <t>Do jednotlivých listů zapsat údaje podle startovních listin jednotlivých věkových kategorií;</t>
  </si>
  <si>
    <t xml:space="preserve">Pokud je zapsáno méně hlídek než umožňuje tabulka, ODSTRANIT přebývající řádky (nejlépe celé </t>
  </si>
  <si>
    <t>"nekonečné" dvouřádky tabulky)</t>
  </si>
  <si>
    <t xml:space="preserve">Při vyhodnocení závodu  </t>
  </si>
  <si>
    <t>Postupně zapisovat každé hlídce dosažené výsledky (přesně podle údajů zapsaných rozhodčími na kontrolách</t>
  </si>
  <si>
    <t xml:space="preserve">nebo vyhodnocovači odpovědí v cíli). POZOR: bezpodmínečně je nutno dodržovat v hlavičce </t>
  </si>
  <si>
    <t xml:space="preserve">Po úplném vyplnění celé věková kategorie  SEŘADIT tabulku. </t>
  </si>
  <si>
    <t>a to pouze ta část tabulky, která je pod žlutým úzkým pruhem (pruh nad hlavičkou tabulky).</t>
  </si>
  <si>
    <t>sčítání čekací doby na stanovištích</t>
  </si>
  <si>
    <t>15.</t>
  </si>
  <si>
    <t>16.</t>
  </si>
  <si>
    <t>17.</t>
  </si>
  <si>
    <t>18.</t>
  </si>
  <si>
    <t>19.</t>
  </si>
  <si>
    <t>číslo řádku, na kterém je hlídka zapsánahlídka</t>
  </si>
  <si>
    <t xml:space="preserve">celkem bonifikace </t>
  </si>
  <si>
    <r>
      <t xml:space="preserve">Start    </t>
    </r>
    <r>
      <rPr>
        <b/>
        <sz val="8"/>
        <rFont val="Arial CE"/>
        <family val="0"/>
      </rPr>
      <t>vzor - 0:04:00</t>
    </r>
  </si>
  <si>
    <r>
      <t>Ček.doba</t>
    </r>
    <r>
      <rPr>
        <b/>
        <sz val="8"/>
        <rFont val="Arial CE"/>
        <family val="2"/>
      </rPr>
      <t xml:space="preserve"> vzor - 0:02:10</t>
    </r>
  </si>
  <si>
    <r>
      <t xml:space="preserve">Start </t>
    </r>
    <r>
      <rPr>
        <b/>
        <sz val="8"/>
        <rFont val="Arial CE"/>
        <family val="0"/>
      </rPr>
      <t>vzor - 0:05:00</t>
    </r>
  </si>
  <si>
    <t>celkem čekací doba pro hlídku</t>
  </si>
  <si>
    <t>pomocného listu "sčítání čekacích dob" a pak výsledný součet přenést do příslušné buňky</t>
  </si>
  <si>
    <t xml:space="preserve">Při větším počtu čekacích dob je možno čekací doby zapsané v závodnické legitimaci přepsad do </t>
  </si>
  <si>
    <t>v programu. POZOR: přenáší se kopírováním HODNOTY (nikoli "celé" buňky)</t>
  </si>
  <si>
    <t>Pro další práci s výsledky (posílání e-mailem, zveřejňování atd…) je výhodné vytvořit VÝSLEDKOVÉ LISTINY</t>
  </si>
  <si>
    <t>(to budou již jen výsledky, bez vzorečků, může se dát více kategorií na jeden papír…)</t>
  </si>
  <si>
    <t>Výsledky po konečné úpravě (seřazení, vyhodnocení krajů … (viz pokyny "práce s programem" postupně překopírovat</t>
  </si>
  <si>
    <t>do nového souboru:</t>
  </si>
  <si>
    <t>označit celou tabulku</t>
  </si>
  <si>
    <t>a)</t>
  </si>
  <si>
    <t>b)</t>
  </si>
  <si>
    <t>uložit ji "jako hodnoty"  (ÚPRAVY - Vložit jinak - hodnoty)</t>
  </si>
  <si>
    <t>c)</t>
  </si>
  <si>
    <t>eventuelně do hlavičky připsat "VÝSLEDKOVÉ LISTINY"</t>
  </si>
  <si>
    <t>tyto "druhé řádky" jsou v programu nutné pro řazení výsledků, ale jsou "neviditelné", aby</t>
  </si>
  <si>
    <t>k2 - starší žáci  III</t>
  </si>
  <si>
    <t>k3 - starší žáci  IV</t>
  </si>
  <si>
    <t>h2 starší žačky  III</t>
  </si>
  <si>
    <t>h3 - starší žačky  IV</t>
  </si>
  <si>
    <r>
      <t xml:space="preserve">píše se </t>
    </r>
    <r>
      <rPr>
        <b/>
        <u val="single"/>
        <sz val="13"/>
        <color indexed="10"/>
        <rFont val="Arial CE"/>
        <family val="2"/>
      </rPr>
      <t xml:space="preserve">jen do žlutě označených buněk - "dvojbuněk" </t>
    </r>
  </si>
  <si>
    <t>(bílé buňky, nebo jinak barevné, naplňuje automaticky program)</t>
  </si>
  <si>
    <r>
      <t xml:space="preserve">POZOR: řadí se </t>
    </r>
    <r>
      <rPr>
        <b/>
        <u val="single"/>
        <sz val="13"/>
        <color indexed="10"/>
        <rFont val="Arial CE"/>
        <family val="2"/>
      </rPr>
      <t>vzestupně</t>
    </r>
    <r>
      <rPr>
        <b/>
        <sz val="13"/>
        <color indexed="10"/>
        <rFont val="Arial CE"/>
        <family val="2"/>
      </rPr>
      <t>, bez hlavičky, podle sloupce AE</t>
    </r>
  </si>
  <si>
    <t>všech dalších údajů v příslušném řádku křížky zmizí a celé se to správně vypočítá.</t>
  </si>
  <si>
    <t>Tisk výsledků</t>
  </si>
  <si>
    <t>Po seřazením tabulky se přesvědčit ("NÁHLED"), zda se vejde celá tabulka co do šířky na stránku.</t>
  </si>
  <si>
    <t>Pokud poslední sloupec přesahuje už do další stránky, je notno zmenšit (nepatrně)</t>
  </si>
  <si>
    <t>Vymazat všechny "duhé řádky" (jsou to druhé řádky u všech hlídek, které se nevyplňují, ale do nichž se automaticky</t>
  </si>
  <si>
    <t>programem překopírovávaní údaje z prvních řádků - "bílé" buňky)</t>
  </si>
  <si>
    <t xml:space="preserve">opticky nerušily celkový dojem; při černobílém tisku se však lehce zviditlení - proto je </t>
  </si>
  <si>
    <t>lepší je smazat)</t>
  </si>
  <si>
    <t xml:space="preserve">POZOR na vymazání druhých řádků nejde použít žádnou "fintu", je nutné to dělat </t>
  </si>
  <si>
    <t>postupně "ručně"</t>
  </si>
  <si>
    <r>
      <t xml:space="preserve">Do této tabulky se </t>
    </r>
    <r>
      <rPr>
        <u val="single"/>
        <sz val="14"/>
        <color indexed="10"/>
        <rFont val="Arial CE"/>
        <family val="2"/>
      </rPr>
      <t>nic nepíše</t>
    </r>
    <r>
      <rPr>
        <sz val="14"/>
        <color indexed="10"/>
        <rFont val="Arial CE"/>
        <family val="2"/>
      </rPr>
      <t xml:space="preserve">, </t>
    </r>
  </si>
  <si>
    <t>tiskne se jen část listu nad tímto návodem (udělat výběr)</t>
  </si>
  <si>
    <r>
      <t xml:space="preserve">Toto ruční přiřazení se provede v </t>
    </r>
    <r>
      <rPr>
        <b/>
        <u val="single"/>
        <sz val="12"/>
        <color indexed="12"/>
        <rFont val="Arial CE"/>
        <family val="2"/>
      </rPr>
      <t>listu příslušné kategorie - sloupec B</t>
    </r>
  </si>
  <si>
    <t>"Body do soutěže okresů".</t>
  </si>
  <si>
    <t>Někdy po zadání prvního časového údaje naskočí ve výsledcích křížky - nic to neznamená; po zadání</t>
  </si>
  <si>
    <r>
      <t xml:space="preserve">Seřadit listy všech kategorií </t>
    </r>
    <r>
      <rPr>
        <sz val="12"/>
        <color indexed="12"/>
        <rFont val="Arial CE"/>
        <family val="2"/>
      </rPr>
      <t xml:space="preserve">(řadí se </t>
    </r>
    <r>
      <rPr>
        <u val="single"/>
        <sz val="12"/>
        <color indexed="12"/>
        <rFont val="Arial CE"/>
        <family val="2"/>
      </rPr>
      <t xml:space="preserve">VZESTUPNĚ </t>
    </r>
    <r>
      <rPr>
        <sz val="12"/>
        <color indexed="12"/>
        <rFont val="Arial CE"/>
        <family val="2"/>
      </rPr>
      <t>sloupce pod žlutým pruhem</t>
    </r>
  </si>
  <si>
    <t>podle sloupce "AE - výsledek celý závod" (návod vytvoření výsledk. listiny)</t>
  </si>
  <si>
    <t>Seřadit TENTO list "kraje" na tomto listu (řadí se jen zelená část tabulky)</t>
  </si>
  <si>
    <t>šířku některých sloupců tabulky (stačí o několi pixelů a už to na šířku stránky vejde).</t>
  </si>
  <si>
    <t>jednota</t>
  </si>
  <si>
    <r>
      <rPr>
        <sz val="8"/>
        <color indexed="10"/>
        <rFont val="Arial CE"/>
        <family val="0"/>
      </rPr>
      <t>AD</t>
    </r>
    <r>
      <rPr>
        <sz val="8"/>
        <rFont val="Arial CE"/>
        <family val="0"/>
      </rPr>
      <t xml:space="preserve"> AZIMUTY - jen pro starší </t>
    </r>
  </si>
  <si>
    <t>Poznámka k tvorbě vzorečků:</t>
  </si>
  <si>
    <t>Červená písmena před názvem stanoviště znamenají odznačení sloupce, v kterém je stanoviště uvedeno. Pokud je</t>
  </si>
  <si>
    <t xml:space="preserve">Příklad: </t>
  </si>
  <si>
    <t>hlídka ale zapsala jen 5 právných odpovědí</t>
  </si>
  <si>
    <t>maxilání počet správných odpovědí u azimutů</t>
  </si>
  <si>
    <t>z toho vyplývá počet chyb: 7-5</t>
  </si>
  <si>
    <r>
      <t xml:space="preserve">toto písmeno uvedeno červeně, znamená to, že ve vzorečku se </t>
    </r>
    <r>
      <rPr>
        <b/>
        <u val="single"/>
        <sz val="10"/>
        <color indexed="17"/>
        <rFont val="Arial CE"/>
        <family val="0"/>
      </rPr>
      <t xml:space="preserve">odečítá </t>
    </r>
    <r>
      <rPr>
        <sz val="10"/>
        <color indexed="17"/>
        <rFont val="Arial CE"/>
        <family val="0"/>
      </rPr>
      <t>hodnota, zapsaná při vyhodnocení, od</t>
    </r>
  </si>
  <si>
    <r>
      <t xml:space="preserve">nějakého maximálního možného počtu </t>
    </r>
    <r>
      <rPr>
        <b/>
        <u val="single"/>
        <sz val="10"/>
        <color indexed="17"/>
        <rFont val="Arial CE"/>
        <family val="0"/>
      </rPr>
      <t>dobrých</t>
    </r>
    <r>
      <rPr>
        <sz val="10"/>
        <color indexed="17"/>
        <rFont val="Arial CE"/>
        <family val="0"/>
      </rPr>
      <t xml:space="preserve"> možností.</t>
    </r>
  </si>
  <si>
    <t>takže program počítá se 2 chybnými odpověďmi</t>
  </si>
  <si>
    <t>Trestné minuty za azimuty</t>
  </si>
  <si>
    <r>
      <t xml:space="preserve">Správné znaky  </t>
    </r>
    <r>
      <rPr>
        <b/>
        <sz val="8"/>
        <rFont val="Arial CE"/>
        <family val="0"/>
      </rPr>
      <t>vzor - 5</t>
    </r>
  </si>
  <si>
    <r>
      <t xml:space="preserve">    Trest. min. neb výkony - stezka   </t>
    </r>
    <r>
      <rPr>
        <b/>
        <sz val="8"/>
        <rFont val="Arial CE"/>
        <family val="0"/>
      </rPr>
      <t>vzor - 2</t>
    </r>
  </si>
  <si>
    <r>
      <t xml:space="preserve">Pokud počet řádků nestačí, překopírovat tabulku do dalších řádků (POZOR: je nutno </t>
    </r>
    <r>
      <rPr>
        <b/>
        <u val="single"/>
        <sz val="13"/>
        <color indexed="10"/>
        <rFont val="Arial CE"/>
        <family val="0"/>
      </rPr>
      <t>označit poslední dvouřádek</t>
    </r>
  </si>
  <si>
    <t>a pak pomocí CTRL+V vkládat dolů, tolikrát, kolik je potřeba dalších dvouřádků)</t>
  </si>
  <si>
    <t>R   9. míření</t>
  </si>
  <si>
    <r>
      <t xml:space="preserve">s t a n o v i š t ě         n a          t r a s e        z á v o d u   </t>
    </r>
    <r>
      <rPr>
        <b/>
        <sz val="10"/>
        <color indexed="10"/>
        <rFont val="Arial CE"/>
        <family val="0"/>
      </rPr>
      <t>vzor  zápisu  0:01:12</t>
    </r>
  </si>
  <si>
    <r>
      <t xml:space="preserve">uvedený vzor časového formátu! </t>
    </r>
    <r>
      <rPr>
        <b/>
        <u val="single"/>
        <sz val="13"/>
        <color indexed="10"/>
        <rFont val="Arial CE"/>
        <family val="0"/>
      </rPr>
      <t xml:space="preserve">píše se jen do žlutě označených buněk </t>
    </r>
  </si>
  <si>
    <t>Dorostenky, ročníky:</t>
  </si>
  <si>
    <t>2001 - 2000</t>
  </si>
  <si>
    <t>M  4. součinnost</t>
  </si>
  <si>
    <t>O   6. lanová lávka</t>
  </si>
  <si>
    <t>1999 - 1998</t>
  </si>
  <si>
    <t>sloupce sloupce "K celkem bodů"  SESTUPNĚ</t>
  </si>
  <si>
    <t>sloupce "B kraj" VZESTUPNĚ</t>
  </si>
  <si>
    <t>K   2. uzly</t>
  </si>
  <si>
    <t>K   8. šplh</t>
  </si>
  <si>
    <t xml:space="preserve">Dokud se nezadá výsledek azimutového závodu, má hlídka 6 trestných mitut. (To není chyba, spraví se to </t>
  </si>
  <si>
    <t>po zadání splnění azimutového úseku (u mladší kategorie, která azimuty nemá, je  číslice "6" vepsána neviditelně</t>
  </si>
  <si>
    <t>(ať to zbytečně neklame)</t>
  </si>
  <si>
    <t>11.5.2013</t>
  </si>
  <si>
    <t>region. Medvědí stezkou - župní Závod zálesácké zdatnosti 2013</t>
  </si>
  <si>
    <t>Bystrovany</t>
  </si>
  <si>
    <t>2003 - 2002</t>
  </si>
  <si>
    <t>1997 - 1995</t>
  </si>
  <si>
    <t xml:space="preserve">Starší žáci III, ročníky: </t>
  </si>
  <si>
    <t xml:space="preserve">Starší žáci IV, ročníky: </t>
  </si>
  <si>
    <t xml:space="preserve">Starší žačky III, ročníky: </t>
  </si>
  <si>
    <t xml:space="preserve">Starší žačky IV, ročníky: </t>
  </si>
  <si>
    <t>J   1. zdravověda</t>
  </si>
  <si>
    <t>K   2. odhad</t>
  </si>
  <si>
    <t>L   3. vlastivěda</t>
  </si>
  <si>
    <t>N   5.vědomostní úsek</t>
  </si>
  <si>
    <t>O   6. práce s busolou</t>
  </si>
  <si>
    <t>P   7. příroda</t>
  </si>
  <si>
    <t>P   8. uzlování</t>
  </si>
  <si>
    <t>R   A. azimuty - jen starší</t>
  </si>
  <si>
    <t>Prázdná Tereza</t>
  </si>
  <si>
    <t>TJ Příkazy</t>
  </si>
  <si>
    <t>Dospivová Viktorie</t>
  </si>
  <si>
    <t>Bednář Radek</t>
  </si>
  <si>
    <t>Štědrý David</t>
  </si>
  <si>
    <t>Kvapilová Barbora</t>
  </si>
  <si>
    <t>Číhalová Pavlína</t>
  </si>
  <si>
    <t>Večeřová Michaela</t>
  </si>
  <si>
    <t>Večeřová Lenka</t>
  </si>
  <si>
    <t>Koutná Barbora</t>
  </si>
  <si>
    <t>Sokol Chválkovice</t>
  </si>
  <si>
    <t>Vašutová Klára</t>
  </si>
  <si>
    <t>Kovář Lukáš</t>
  </si>
  <si>
    <t>Vašut Patrik</t>
  </si>
  <si>
    <t>TJ Radost</t>
  </si>
  <si>
    <t>Miklíková Zuzana</t>
  </si>
  <si>
    <t>Čechová Magdalena</t>
  </si>
  <si>
    <t>Uličný Ondřej</t>
  </si>
  <si>
    <t>Kosinová Kamila</t>
  </si>
  <si>
    <t>Salamonová Eliška</t>
  </si>
  <si>
    <t>Janečková Tamara</t>
  </si>
  <si>
    <t>Švubová Sylvie</t>
  </si>
  <si>
    <t>Mozoličová Anna</t>
  </si>
  <si>
    <t>Hanna Losert</t>
  </si>
  <si>
    <t>Sokol Bělidla</t>
  </si>
  <si>
    <t>Zahradníček Karel</t>
  </si>
  <si>
    <t>Zahradníčková Anna</t>
  </si>
  <si>
    <t>Maierová Veronika</t>
  </si>
  <si>
    <t>Dostálová Hana</t>
  </si>
  <si>
    <t>M.Todorovová,Lisická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</si>
</sst>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;;"/>
    <numFmt numFmtId="165" formatCode="h:mm:ss;@"/>
    <numFmt numFmtId="166" formatCode="[h]:mm:ss;@"/>
    <numFmt numFmtId="167" formatCode="0.0"/>
    <numFmt numFmtId="168" formatCode="[$-F400]h:mm:ss\ d\o\p\./\od\p\."/>
    <numFmt numFmtId="169" formatCode="[$-405]d\.\ mmmm\ yyyy"/>
    <numFmt numFmtId="170" formatCode="d/m;@"/>
  </numFmts>
  <fonts count="75">
    <font>
      <sz val="10"/>
      <name val="Arial CE"/>
      <family val="0"/>
    </font>
    <font>
      <sz val="8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b/>
      <sz val="8"/>
      <name val="Arial CE"/>
      <family val="0"/>
    </font>
    <font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9"/>
      <name val="Arial CE"/>
      <family val="2"/>
    </font>
    <font>
      <sz val="8"/>
      <color indexed="41"/>
      <name val="Arial CE"/>
      <family val="2"/>
    </font>
    <font>
      <b/>
      <sz val="12"/>
      <name val="Arial CE"/>
      <family val="2"/>
    </font>
    <font>
      <sz val="14"/>
      <color indexed="10"/>
      <name val="Arial CE"/>
      <family val="2"/>
    </font>
    <font>
      <b/>
      <sz val="11"/>
      <name val="Arial"/>
      <family val="2"/>
    </font>
    <font>
      <b/>
      <sz val="11"/>
      <name val="Arial CE"/>
      <family val="0"/>
    </font>
    <font>
      <sz val="8"/>
      <name val="Tahoma"/>
      <family val="2"/>
    </font>
    <font>
      <b/>
      <sz val="8"/>
      <color indexed="10"/>
      <name val="Tahoma"/>
      <family val="2"/>
    </font>
    <font>
      <sz val="8"/>
      <color indexed="43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b/>
      <sz val="14"/>
      <color indexed="10"/>
      <name val="Arial CE"/>
      <family val="2"/>
    </font>
    <font>
      <b/>
      <sz val="10"/>
      <name val="Arial CE"/>
      <family val="2"/>
    </font>
    <font>
      <u val="single"/>
      <sz val="14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2"/>
      <name val="Arial CE"/>
      <family val="2"/>
    </font>
    <font>
      <b/>
      <sz val="10"/>
      <color indexed="12"/>
      <name val="Arial CE"/>
      <family val="2"/>
    </font>
    <font>
      <sz val="14"/>
      <color indexed="12"/>
      <name val="Arial CE"/>
      <family val="2"/>
    </font>
    <font>
      <b/>
      <sz val="13"/>
      <color indexed="10"/>
      <name val="Arial CE"/>
      <family val="2"/>
    </font>
    <font>
      <b/>
      <sz val="13"/>
      <name val="Arial CE"/>
      <family val="2"/>
    </font>
    <font>
      <b/>
      <u val="single"/>
      <sz val="13"/>
      <color indexed="10"/>
      <name val="Arial CE"/>
      <family val="2"/>
    </font>
    <font>
      <b/>
      <sz val="13"/>
      <color indexed="12"/>
      <name val="Arial CE"/>
      <family val="2"/>
    </font>
    <font>
      <sz val="12"/>
      <color indexed="12"/>
      <name val="Arial CE"/>
      <family val="2"/>
    </font>
    <font>
      <b/>
      <u val="single"/>
      <sz val="12"/>
      <color indexed="12"/>
      <name val="Arial CE"/>
      <family val="2"/>
    </font>
    <font>
      <u val="single"/>
      <sz val="12"/>
      <color indexed="12"/>
      <name val="Arial CE"/>
      <family val="2"/>
    </font>
    <font>
      <sz val="8"/>
      <color indexed="10"/>
      <name val="Arial CE"/>
      <family val="0"/>
    </font>
    <font>
      <sz val="10"/>
      <color indexed="17"/>
      <name val="Arial CE"/>
      <family val="0"/>
    </font>
    <font>
      <b/>
      <u val="single"/>
      <sz val="10"/>
      <color indexed="17"/>
      <name val="Arial CE"/>
      <family val="0"/>
    </font>
    <font>
      <b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40"/>
      <name val="Arial CE"/>
      <family val="0"/>
    </font>
    <font>
      <u val="single"/>
      <sz val="8"/>
      <color indexed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0"/>
      <name val="Arial CE"/>
      <family val="0"/>
    </font>
    <font>
      <sz val="8"/>
      <color rgb="FF00B0F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hair"/>
      <top style="hair"/>
      <bottom style="thin"/>
    </border>
    <border>
      <left style="medium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 textRotation="90"/>
      <protection/>
    </xf>
    <xf numFmtId="0" fontId="1" fillId="0" borderId="12" xfId="0" applyFont="1" applyBorder="1" applyAlignment="1" applyProtection="1">
      <alignment horizontal="center" textRotation="90"/>
      <protection/>
    </xf>
    <xf numFmtId="0" fontId="1" fillId="34" borderId="13" xfId="0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64" fontId="1" fillId="35" borderId="17" xfId="0" applyNumberFormat="1" applyFont="1" applyFill="1" applyBorder="1" applyAlignment="1" applyProtection="1">
      <alignment horizontal="center"/>
      <protection/>
    </xf>
    <xf numFmtId="0" fontId="1" fillId="34" borderId="18" xfId="0" applyFont="1" applyFill="1" applyBorder="1" applyAlignment="1" applyProtection="1">
      <alignment horizontal="center"/>
      <protection locked="0"/>
    </xf>
    <xf numFmtId="0" fontId="5" fillId="34" borderId="17" xfId="0" applyFont="1" applyFill="1" applyBorder="1" applyAlignment="1" applyProtection="1">
      <alignment horizontal="center"/>
      <protection locked="0"/>
    </xf>
    <xf numFmtId="0" fontId="5" fillId="34" borderId="19" xfId="0" applyFont="1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right"/>
      <protection/>
    </xf>
    <xf numFmtId="0" fontId="1" fillId="0" borderId="14" xfId="0" applyFont="1" applyBorder="1" applyAlignment="1" applyProtection="1">
      <alignment horizontal="left"/>
      <protection/>
    </xf>
    <xf numFmtId="20" fontId="8" fillId="35" borderId="2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1" fillId="0" borderId="21" xfId="0" applyFont="1" applyBorder="1" applyAlignment="1" applyProtection="1">
      <alignment horizontal="center" textRotation="90"/>
      <protection/>
    </xf>
    <xf numFmtId="0" fontId="4" fillId="33" borderId="22" xfId="0" applyFont="1" applyFill="1" applyBorder="1" applyAlignment="1" applyProtection="1">
      <alignment horizontal="center" textRotation="90"/>
      <protection/>
    </xf>
    <xf numFmtId="0" fontId="10" fillId="33" borderId="23" xfId="0" applyFont="1" applyFill="1" applyBorder="1" applyAlignment="1">
      <alignment horizontal="left"/>
    </xf>
    <xf numFmtId="0" fontId="0" fillId="33" borderId="24" xfId="0" applyFill="1" applyBorder="1" applyAlignment="1" applyProtection="1">
      <alignment/>
      <protection/>
    </xf>
    <xf numFmtId="0" fontId="0" fillId="33" borderId="24" xfId="0" applyFill="1" applyBorder="1" applyAlignment="1">
      <alignment/>
    </xf>
    <xf numFmtId="0" fontId="3" fillId="33" borderId="24" xfId="0" applyFont="1" applyFill="1" applyBorder="1" applyAlignment="1">
      <alignment horizontal="left"/>
    </xf>
    <xf numFmtId="0" fontId="9" fillId="33" borderId="20" xfId="0" applyFont="1" applyFill="1" applyBorder="1" applyAlignment="1" applyProtection="1">
      <alignment horizontal="center" vertical="center"/>
      <protection/>
    </xf>
    <xf numFmtId="0" fontId="1" fillId="33" borderId="25" xfId="0" applyFont="1" applyFill="1" applyBorder="1" applyAlignment="1" applyProtection="1">
      <alignment/>
      <protection/>
    </xf>
    <xf numFmtId="0" fontId="1" fillId="33" borderId="26" xfId="0" applyFont="1" applyFill="1" applyBorder="1" applyAlignment="1" applyProtection="1">
      <alignment horizontal="center" textRotation="90"/>
      <protection/>
    </xf>
    <xf numFmtId="0" fontId="1" fillId="33" borderId="12" xfId="0" applyFont="1" applyFill="1" applyBorder="1" applyAlignment="1" applyProtection="1">
      <alignment horizontal="center" textRotation="90"/>
      <protection/>
    </xf>
    <xf numFmtId="0" fontId="0" fillId="33" borderId="27" xfId="0" applyFill="1" applyBorder="1" applyAlignment="1" applyProtection="1">
      <alignment/>
      <protection/>
    </xf>
    <xf numFmtId="0" fontId="1" fillId="34" borderId="28" xfId="0" applyFont="1" applyFill="1" applyBorder="1" applyAlignment="1" applyProtection="1">
      <alignment/>
      <protection locked="0"/>
    </xf>
    <xf numFmtId="0" fontId="1" fillId="34" borderId="29" xfId="0" applyFont="1" applyFill="1" applyBorder="1" applyAlignment="1" applyProtection="1">
      <alignment/>
      <protection locked="0"/>
    </xf>
    <xf numFmtId="0" fontId="1" fillId="33" borderId="30" xfId="0" applyFont="1" applyFill="1" applyBorder="1" applyAlignment="1" applyProtection="1">
      <alignment horizontal="center"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horizontal="center" vertical="center"/>
      <protection/>
    </xf>
    <xf numFmtId="0" fontId="0" fillId="36" borderId="0" xfId="0" applyFill="1" applyBorder="1" applyAlignment="1" applyProtection="1">
      <alignment/>
      <protection/>
    </xf>
    <xf numFmtId="0" fontId="1" fillId="34" borderId="33" xfId="0" applyFont="1" applyFill="1" applyBorder="1" applyAlignment="1" applyProtection="1">
      <alignment horizontal="center"/>
      <protection locked="0"/>
    </xf>
    <xf numFmtId="0" fontId="1" fillId="34" borderId="34" xfId="0" applyFont="1" applyFill="1" applyBorder="1" applyAlignment="1" applyProtection="1">
      <alignment horizontal="center"/>
      <protection locked="0"/>
    </xf>
    <xf numFmtId="164" fontId="1" fillId="35" borderId="19" xfId="0" applyNumberFormat="1" applyFont="1" applyFill="1" applyBorder="1" applyAlignment="1" applyProtection="1">
      <alignment horizontal="center"/>
      <protection/>
    </xf>
    <xf numFmtId="21" fontId="8" fillId="35" borderId="31" xfId="0" applyNumberFormat="1" applyFont="1" applyFill="1" applyBorder="1" applyAlignment="1" applyProtection="1">
      <alignment horizontal="center"/>
      <protection locked="0"/>
    </xf>
    <xf numFmtId="165" fontId="5" fillId="0" borderId="35" xfId="0" applyNumberFormat="1" applyFont="1" applyBorder="1" applyAlignment="1" applyProtection="1">
      <alignment horizontal="center"/>
      <protection/>
    </xf>
    <xf numFmtId="21" fontId="1" fillId="35" borderId="34" xfId="0" applyNumberFormat="1" applyFont="1" applyFill="1" applyBorder="1" applyAlignment="1" applyProtection="1">
      <alignment horizontal="center"/>
      <protection locked="0"/>
    </xf>
    <xf numFmtId="21" fontId="1" fillId="33" borderId="36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/>
    </xf>
    <xf numFmtId="0" fontId="0" fillId="33" borderId="32" xfId="0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1" fillId="33" borderId="37" xfId="0" applyFont="1" applyFill="1" applyBorder="1" applyAlignment="1" applyProtection="1">
      <alignment/>
      <protection/>
    </xf>
    <xf numFmtId="21" fontId="1" fillId="34" borderId="38" xfId="0" applyNumberFormat="1" applyFont="1" applyFill="1" applyBorder="1" applyAlignment="1" applyProtection="1">
      <alignment horizontal="center"/>
      <protection locked="0"/>
    </xf>
    <xf numFmtId="20" fontId="8" fillId="35" borderId="39" xfId="0" applyNumberFormat="1" applyFont="1" applyFill="1" applyBorder="1" applyAlignment="1" applyProtection="1">
      <alignment horizontal="center"/>
      <protection locked="0"/>
    </xf>
    <xf numFmtId="165" fontId="5" fillId="0" borderId="38" xfId="0" applyNumberFormat="1" applyFont="1" applyBorder="1" applyAlignment="1" applyProtection="1">
      <alignment horizontal="center"/>
      <protection/>
    </xf>
    <xf numFmtId="20" fontId="8" fillId="35" borderId="32" xfId="0" applyNumberFormat="1" applyFont="1" applyFill="1" applyBorder="1" applyAlignment="1" applyProtection="1">
      <alignment horizontal="center"/>
      <protection locked="0"/>
    </xf>
    <xf numFmtId="0" fontId="12" fillId="37" borderId="40" xfId="0" applyFont="1" applyFill="1" applyBorder="1" applyAlignment="1" applyProtection="1">
      <alignment horizontal="center"/>
      <protection/>
    </xf>
    <xf numFmtId="0" fontId="1" fillId="34" borderId="41" xfId="0" applyFont="1" applyFill="1" applyBorder="1" applyAlignment="1" applyProtection="1">
      <alignment horizontal="center"/>
      <protection/>
    </xf>
    <xf numFmtId="0" fontId="1" fillId="34" borderId="42" xfId="0" applyFont="1" applyFill="1" applyBorder="1" applyAlignment="1" applyProtection="1">
      <alignment horizontal="center"/>
      <protection/>
    </xf>
    <xf numFmtId="0" fontId="13" fillId="38" borderId="43" xfId="0" applyFont="1" applyFill="1" applyBorder="1" applyAlignment="1" applyProtection="1">
      <alignment horizontal="center"/>
      <protection/>
    </xf>
    <xf numFmtId="21" fontId="9" fillId="33" borderId="44" xfId="0" applyNumberFormat="1" applyFont="1" applyFill="1" applyBorder="1" applyAlignment="1" applyProtection="1">
      <alignment horizontal="center"/>
      <protection locked="0"/>
    </xf>
    <xf numFmtId="0" fontId="17" fillId="33" borderId="24" xfId="0" applyFont="1" applyFill="1" applyBorder="1" applyAlignment="1">
      <alignment horizontal="left"/>
    </xf>
    <xf numFmtId="0" fontId="18" fillId="33" borderId="24" xfId="0" applyFont="1" applyFill="1" applyBorder="1" applyAlignment="1">
      <alignment/>
    </xf>
    <xf numFmtId="0" fontId="18" fillId="33" borderId="24" xfId="0" applyFont="1" applyFill="1" applyBorder="1" applyAlignment="1" applyProtection="1">
      <alignment/>
      <protection/>
    </xf>
    <xf numFmtId="0" fontId="18" fillId="33" borderId="45" xfId="0" applyFont="1" applyFill="1" applyBorder="1" applyAlignment="1" applyProtection="1">
      <alignment/>
      <protection/>
    </xf>
    <xf numFmtId="0" fontId="10" fillId="39" borderId="23" xfId="0" applyFont="1" applyFill="1" applyBorder="1" applyAlignment="1">
      <alignment horizontal="left"/>
    </xf>
    <xf numFmtId="0" fontId="0" fillId="39" borderId="24" xfId="0" applyFill="1" applyBorder="1" applyAlignment="1">
      <alignment/>
    </xf>
    <xf numFmtId="0" fontId="0" fillId="39" borderId="24" xfId="0" applyFill="1" applyBorder="1" applyAlignment="1" applyProtection="1">
      <alignment/>
      <protection/>
    </xf>
    <xf numFmtId="0" fontId="0" fillId="39" borderId="45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46" xfId="0" applyFont="1" applyBorder="1" applyAlignment="1" applyProtection="1">
      <alignment horizontal="center" textRotation="90"/>
      <protection/>
    </xf>
    <xf numFmtId="0" fontId="0" fillId="39" borderId="47" xfId="0" applyFont="1" applyFill="1" applyBorder="1" applyAlignment="1" applyProtection="1">
      <alignment horizontal="center"/>
      <protection/>
    </xf>
    <xf numFmtId="0" fontId="0" fillId="39" borderId="47" xfId="0" applyFill="1" applyBorder="1" applyAlignment="1" applyProtection="1">
      <alignment horizontal="center" textRotation="90"/>
      <protection/>
    </xf>
    <xf numFmtId="0" fontId="0" fillId="39" borderId="48" xfId="0" applyFill="1" applyBorder="1" applyAlignment="1" applyProtection="1">
      <alignment horizontal="center" textRotation="90"/>
      <protection/>
    </xf>
    <xf numFmtId="0" fontId="19" fillId="0" borderId="49" xfId="0" applyFont="1" applyBorder="1" applyAlignment="1" applyProtection="1">
      <alignment horizontal="center"/>
      <protection/>
    </xf>
    <xf numFmtId="0" fontId="10" fillId="39" borderId="50" xfId="0" applyFont="1" applyFill="1" applyBorder="1" applyAlignment="1" applyProtection="1">
      <alignment/>
      <protection/>
    </xf>
    <xf numFmtId="0" fontId="20" fillId="39" borderId="51" xfId="0" applyFont="1" applyFill="1" applyBorder="1" applyAlignment="1" applyProtection="1">
      <alignment/>
      <protection/>
    </xf>
    <xf numFmtId="0" fontId="3" fillId="0" borderId="49" xfId="0" applyFont="1" applyBorder="1" applyAlignment="1" applyProtection="1">
      <alignment horizontal="center"/>
      <protection/>
    </xf>
    <xf numFmtId="0" fontId="10" fillId="39" borderId="52" xfId="0" applyFont="1" applyFill="1" applyBorder="1" applyAlignment="1" applyProtection="1">
      <alignment/>
      <protection/>
    </xf>
    <xf numFmtId="0" fontId="10" fillId="39" borderId="42" xfId="0" applyFont="1" applyFill="1" applyBorder="1" applyAlignment="1" applyProtection="1">
      <alignment/>
      <protection/>
    </xf>
    <xf numFmtId="0" fontId="20" fillId="39" borderId="43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5" fillId="0" borderId="23" xfId="0" applyFont="1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11" fillId="0" borderId="24" xfId="0" applyFont="1" applyBorder="1" applyAlignment="1" applyProtection="1">
      <alignment/>
      <protection/>
    </xf>
    <xf numFmtId="0" fontId="2" fillId="0" borderId="45" xfId="0" applyFont="1" applyBorder="1" applyAlignment="1" applyProtection="1">
      <alignment/>
      <protection/>
    </xf>
    <xf numFmtId="0" fontId="0" fillId="0" borderId="50" xfId="0" applyBorder="1" applyAlignment="1">
      <alignment/>
    </xf>
    <xf numFmtId="0" fontId="0" fillId="0" borderId="50" xfId="0" applyBorder="1" applyAlignment="1">
      <alignment textRotation="90" wrapText="1"/>
    </xf>
    <xf numFmtId="0" fontId="1" fillId="0" borderId="50" xfId="0" applyFont="1" applyBorder="1" applyAlignment="1" applyProtection="1">
      <alignment horizontal="center" textRotation="90"/>
      <protection/>
    </xf>
    <xf numFmtId="21" fontId="1" fillId="34" borderId="35" xfId="0" applyNumberFormat="1" applyFont="1" applyFill="1" applyBorder="1" applyAlignment="1" applyProtection="1">
      <alignment horizontal="center"/>
      <protection locked="0"/>
    </xf>
    <xf numFmtId="21" fontId="1" fillId="34" borderId="53" xfId="0" applyNumberFormat="1" applyFont="1" applyFill="1" applyBorder="1" applyAlignment="1" applyProtection="1">
      <alignment horizontal="center"/>
      <protection locked="0"/>
    </xf>
    <xf numFmtId="46" fontId="0" fillId="0" borderId="50" xfId="0" applyNumberFormat="1" applyBorder="1" applyAlignment="1">
      <alignment/>
    </xf>
    <xf numFmtId="0" fontId="26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 horizontal="right"/>
      <protection/>
    </xf>
    <xf numFmtId="0" fontId="19" fillId="0" borderId="54" xfId="0" applyFont="1" applyBorder="1" applyAlignment="1" applyProtection="1">
      <alignment horizontal="center"/>
      <protection/>
    </xf>
    <xf numFmtId="0" fontId="10" fillId="39" borderId="55" xfId="0" applyFont="1" applyFill="1" applyBorder="1" applyAlignment="1" applyProtection="1">
      <alignment/>
      <protection/>
    </xf>
    <xf numFmtId="0" fontId="20" fillId="39" borderId="40" xfId="0" applyFont="1" applyFill="1" applyBorder="1" applyAlignment="1" applyProtection="1">
      <alignment/>
      <protection/>
    </xf>
    <xf numFmtId="0" fontId="0" fillId="39" borderId="50" xfId="0" applyNumberFormat="1" applyFill="1" applyBorder="1" applyAlignment="1" applyProtection="1">
      <alignment/>
      <protection/>
    </xf>
    <xf numFmtId="0" fontId="0" fillId="39" borderId="56" xfId="0" applyFill="1" applyBorder="1" applyAlignment="1" applyProtection="1">
      <alignment/>
      <protection/>
    </xf>
    <xf numFmtId="0" fontId="0" fillId="39" borderId="56" xfId="0" applyNumberFormat="1" applyFill="1" applyBorder="1" applyAlignment="1" applyProtection="1">
      <alignment/>
      <protection/>
    </xf>
    <xf numFmtId="0" fontId="0" fillId="39" borderId="50" xfId="0" applyFill="1" applyBorder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8" fillId="0" borderId="33" xfId="0" applyFont="1" applyFill="1" applyBorder="1" applyAlignment="1" applyProtection="1">
      <alignment horizontal="center"/>
      <protection locked="0"/>
    </xf>
    <xf numFmtId="0" fontId="16" fillId="0" borderId="20" xfId="0" applyFont="1" applyFill="1" applyBorder="1" applyAlignment="1" applyProtection="1">
      <alignment horizontal="center"/>
      <protection locked="0"/>
    </xf>
    <xf numFmtId="0" fontId="16" fillId="0" borderId="33" xfId="0" applyFont="1" applyFill="1" applyBorder="1" applyAlignment="1" applyProtection="1">
      <alignment horizontal="center"/>
      <protection locked="0"/>
    </xf>
    <xf numFmtId="0" fontId="11" fillId="0" borderId="45" xfId="0" applyFont="1" applyBorder="1" applyAlignment="1" applyProtection="1">
      <alignment/>
      <protection/>
    </xf>
    <xf numFmtId="167" fontId="1" fillId="34" borderId="18" xfId="0" applyNumberFormat="1" applyFont="1" applyFill="1" applyBorder="1" applyAlignment="1" applyProtection="1">
      <alignment horizontal="center"/>
      <protection locked="0"/>
    </xf>
    <xf numFmtId="21" fontId="0" fillId="0" borderId="50" xfId="0" applyNumberFormat="1" applyBorder="1" applyAlignment="1">
      <alignment/>
    </xf>
    <xf numFmtId="0" fontId="0" fillId="39" borderId="42" xfId="0" applyNumberFormat="1" applyFill="1" applyBorder="1" applyAlignment="1" applyProtection="1">
      <alignment/>
      <protection/>
    </xf>
    <xf numFmtId="0" fontId="0" fillId="39" borderId="55" xfId="0" applyFill="1" applyBorder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20" fontId="8" fillId="35" borderId="57" xfId="0" applyNumberFormat="1" applyFont="1" applyFill="1" applyBorder="1" applyAlignment="1" applyProtection="1">
      <alignment horizontal="center"/>
      <protection locked="0"/>
    </xf>
    <xf numFmtId="20" fontId="8" fillId="35" borderId="58" xfId="0" applyNumberFormat="1" applyFont="1" applyFill="1" applyBorder="1" applyAlignment="1" applyProtection="1">
      <alignment horizontal="center"/>
      <protection locked="0"/>
    </xf>
    <xf numFmtId="20" fontId="8" fillId="35" borderId="59" xfId="0" applyNumberFormat="1" applyFont="1" applyFill="1" applyBorder="1" applyAlignment="1" applyProtection="1">
      <alignment horizontal="center"/>
      <protection locked="0"/>
    </xf>
    <xf numFmtId="20" fontId="8" fillId="35" borderId="60" xfId="0" applyNumberFormat="1" applyFont="1" applyFill="1" applyBorder="1" applyAlignment="1" applyProtection="1">
      <alignment horizontal="center"/>
      <protection locked="0"/>
    </xf>
    <xf numFmtId="20" fontId="8" fillId="35" borderId="33" xfId="0" applyNumberFormat="1" applyFont="1" applyFill="1" applyBorder="1" applyAlignment="1" applyProtection="1">
      <alignment horizontal="center"/>
      <protection locked="0"/>
    </xf>
    <xf numFmtId="165" fontId="5" fillId="0" borderId="61" xfId="0" applyNumberFormat="1" applyFont="1" applyBorder="1" applyAlignment="1" applyProtection="1">
      <alignment horizontal="center"/>
      <protection/>
    </xf>
    <xf numFmtId="1" fontId="73" fillId="35" borderId="6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74" fillId="0" borderId="12" xfId="0" applyFont="1" applyBorder="1" applyAlignment="1" applyProtection="1">
      <alignment horizontal="center" textRotation="90"/>
      <protection/>
    </xf>
    <xf numFmtId="0" fontId="1" fillId="34" borderId="54" xfId="0" applyFont="1" applyFill="1" applyBorder="1" applyAlignment="1" applyProtection="1">
      <alignment horizontal="center"/>
      <protection/>
    </xf>
    <xf numFmtId="0" fontId="1" fillId="34" borderId="55" xfId="0" applyFont="1" applyFill="1" applyBorder="1" applyAlignment="1" applyProtection="1">
      <alignment horizontal="center"/>
      <protection/>
    </xf>
    <xf numFmtId="0" fontId="10" fillId="3" borderId="23" xfId="0" applyFont="1" applyFill="1" applyBorder="1" applyAlignment="1">
      <alignment horizontal="left"/>
    </xf>
    <xf numFmtId="0" fontId="0" fillId="3" borderId="24" xfId="0" applyFill="1" applyBorder="1" applyAlignment="1" applyProtection="1">
      <alignment/>
      <protection/>
    </xf>
    <xf numFmtId="0" fontId="0" fillId="3" borderId="24" xfId="0" applyFill="1" applyBorder="1" applyAlignment="1">
      <alignment/>
    </xf>
    <xf numFmtId="0" fontId="3" fillId="3" borderId="24" xfId="0" applyFont="1" applyFill="1" applyBorder="1" applyAlignment="1">
      <alignment horizontal="left"/>
    </xf>
    <xf numFmtId="0" fontId="17" fillId="3" borderId="24" xfId="0" applyFont="1" applyFill="1" applyBorder="1" applyAlignment="1">
      <alignment horizontal="left"/>
    </xf>
    <xf numFmtId="0" fontId="18" fillId="3" borderId="24" xfId="0" applyFont="1" applyFill="1" applyBorder="1" applyAlignment="1">
      <alignment/>
    </xf>
    <xf numFmtId="0" fontId="18" fillId="3" borderId="24" xfId="0" applyFont="1" applyFill="1" applyBorder="1" applyAlignment="1" applyProtection="1">
      <alignment/>
      <protection/>
    </xf>
    <xf numFmtId="0" fontId="18" fillId="3" borderId="45" xfId="0" applyFont="1" applyFill="1" applyBorder="1" applyAlignment="1" applyProtection="1">
      <alignment/>
      <protection/>
    </xf>
    <xf numFmtId="0" fontId="0" fillId="3" borderId="27" xfId="0" applyFill="1" applyBorder="1" applyAlignment="1" applyProtection="1">
      <alignment/>
      <protection/>
    </xf>
    <xf numFmtId="0" fontId="1" fillId="3" borderId="25" xfId="0" applyFont="1" applyFill="1" applyBorder="1" applyAlignment="1" applyProtection="1">
      <alignment/>
      <protection/>
    </xf>
    <xf numFmtId="0" fontId="0" fillId="3" borderId="32" xfId="0" applyFill="1" applyBorder="1" applyAlignment="1" applyProtection="1">
      <alignment/>
      <protection/>
    </xf>
    <xf numFmtId="0" fontId="1" fillId="3" borderId="18" xfId="0" applyFont="1" applyFill="1" applyBorder="1" applyAlignment="1" applyProtection="1">
      <alignment/>
      <protection/>
    </xf>
    <xf numFmtId="0" fontId="1" fillId="3" borderId="26" xfId="0" applyFont="1" applyFill="1" applyBorder="1" applyAlignment="1" applyProtection="1">
      <alignment horizontal="center" textRotation="90"/>
      <protection/>
    </xf>
    <xf numFmtId="0" fontId="1" fillId="3" borderId="12" xfId="0" applyFont="1" applyFill="1" applyBorder="1" applyAlignment="1" applyProtection="1">
      <alignment horizontal="center" textRotation="90"/>
      <protection/>
    </xf>
    <xf numFmtId="0" fontId="4" fillId="3" borderId="32" xfId="0" applyFont="1" applyFill="1" applyBorder="1" applyAlignment="1" applyProtection="1">
      <alignment horizontal="center" vertical="center"/>
      <protection/>
    </xf>
    <xf numFmtId="0" fontId="1" fillId="3" borderId="30" xfId="0" applyFont="1" applyFill="1" applyBorder="1" applyAlignment="1" applyProtection="1">
      <alignment horizontal="center" vertical="center"/>
      <protection/>
    </xf>
    <xf numFmtId="0" fontId="9" fillId="3" borderId="2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/>
      <protection/>
    </xf>
    <xf numFmtId="0" fontId="1" fillId="3" borderId="10" xfId="0" applyFont="1" applyFill="1" applyBorder="1" applyAlignment="1" applyProtection="1">
      <alignment/>
      <protection/>
    </xf>
    <xf numFmtId="0" fontId="1" fillId="3" borderId="37" xfId="0" applyFont="1" applyFill="1" applyBorder="1" applyAlignment="1" applyProtection="1">
      <alignment/>
      <protection/>
    </xf>
    <xf numFmtId="0" fontId="4" fillId="3" borderId="22" xfId="0" applyFont="1" applyFill="1" applyBorder="1" applyAlignment="1" applyProtection="1">
      <alignment horizontal="center" textRotation="90"/>
      <protection/>
    </xf>
    <xf numFmtId="21" fontId="1" fillId="3" borderId="36" xfId="0" applyNumberFormat="1" applyFont="1" applyFill="1" applyBorder="1" applyAlignment="1" applyProtection="1">
      <alignment horizontal="center"/>
      <protection locked="0"/>
    </xf>
    <xf numFmtId="21" fontId="9" fillId="3" borderId="44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62" xfId="0" applyFont="1" applyBorder="1" applyAlignment="1" applyProtection="1">
      <alignment horizontal="center" vertical="center" wrapText="1"/>
      <protection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1" fillId="0" borderId="25" xfId="0" applyFont="1" applyBorder="1" applyAlignment="1" applyProtection="1">
      <alignment horizontal="center" textRotation="90"/>
      <protection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1" fillId="0" borderId="65" xfId="0" applyFont="1" applyBorder="1" applyAlignment="1" applyProtection="1">
      <alignment horizontal="center" vertical="center" wrapText="1"/>
      <protection/>
    </xf>
    <xf numFmtId="0" fontId="0" fillId="0" borderId="66" xfId="0" applyBorder="1" applyAlignment="1">
      <alignment/>
    </xf>
    <xf numFmtId="0" fontId="0" fillId="0" borderId="11" xfId="0" applyBorder="1" applyAlignment="1">
      <alignment/>
    </xf>
    <xf numFmtId="0" fontId="1" fillId="0" borderId="67" xfId="0" applyFont="1" applyBorder="1" applyAlignment="1" applyProtection="1">
      <alignment horizontal="center" textRotation="90"/>
      <protection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1" fillId="0" borderId="70" xfId="0" applyFont="1" applyBorder="1" applyAlignment="1" applyProtection="1">
      <alignment horizontal="center" textRotation="90"/>
      <protection/>
    </xf>
    <xf numFmtId="0" fontId="0" fillId="0" borderId="71" xfId="0" applyBorder="1" applyAlignment="1">
      <alignment/>
    </xf>
    <xf numFmtId="0" fontId="1" fillId="0" borderId="72" xfId="0" applyFont="1" applyBorder="1" applyAlignment="1" applyProtection="1">
      <alignment horizontal="center" textRotation="90"/>
      <protection/>
    </xf>
    <xf numFmtId="0" fontId="0" fillId="0" borderId="0" xfId="0" applyBorder="1" applyAlignment="1">
      <alignment horizontal="center"/>
    </xf>
    <xf numFmtId="0" fontId="1" fillId="0" borderId="7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74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75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76" xfId="0" applyFont="1" applyBorder="1" applyAlignment="1" applyProtection="1">
      <alignment horizontal="center" textRotation="90"/>
      <protection/>
    </xf>
    <xf numFmtId="0" fontId="0" fillId="0" borderId="66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53" xfId="0" applyFont="1" applyBorder="1" applyAlignment="1" applyProtection="1">
      <alignment horizontal="center" textRotation="90"/>
      <protection/>
    </xf>
    <xf numFmtId="0" fontId="1" fillId="0" borderId="18" xfId="0" applyFont="1" applyBorder="1" applyAlignment="1" applyProtection="1">
      <alignment horizontal="center" textRotation="90"/>
      <protection/>
    </xf>
    <xf numFmtId="0" fontId="1" fillId="0" borderId="12" xfId="0" applyFont="1" applyBorder="1" applyAlignment="1" applyProtection="1">
      <alignment horizontal="center" textRotation="90"/>
      <protection/>
    </xf>
    <xf numFmtId="0" fontId="1" fillId="0" borderId="70" xfId="0" applyFont="1" applyBorder="1" applyAlignment="1" applyProtection="1">
      <alignment horizontal="center" textRotation="90"/>
      <protection/>
    </xf>
    <xf numFmtId="0" fontId="1" fillId="0" borderId="77" xfId="0" applyFont="1" applyBorder="1" applyAlignment="1" applyProtection="1">
      <alignment horizontal="center" textRotation="90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20" fontId="55" fillId="35" borderId="20" xfId="0" applyNumberFormat="1" applyFont="1" applyFill="1" applyBorder="1" applyAlignment="1" applyProtection="1">
      <alignment horizontal="center"/>
      <protection locked="0"/>
    </xf>
    <xf numFmtId="0" fontId="5" fillId="34" borderId="29" xfId="0" applyFont="1" applyFill="1" applyBorder="1" applyAlignment="1" applyProtection="1">
      <alignment horizontal="center"/>
      <protection locked="0"/>
    </xf>
    <xf numFmtId="0" fontId="1" fillId="34" borderId="19" xfId="0" applyFont="1" applyFill="1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4.125" style="1" customWidth="1"/>
    <col min="2" max="2" width="20.75390625" style="1" customWidth="1"/>
    <col min="3" max="3" width="5.25390625" style="1" customWidth="1"/>
    <col min="4" max="11" width="4.75390625" style="1" customWidth="1"/>
    <col min="12" max="12" width="5.75390625" style="1" customWidth="1"/>
    <col min="13" max="18" width="2.375" style="1" customWidth="1"/>
    <col min="19" max="19" width="2.75390625" style="1" customWidth="1"/>
    <col min="20" max="20" width="2.00390625" style="1" customWidth="1"/>
    <col min="21" max="21" width="2.625" style="1" customWidth="1"/>
    <col min="22" max="22" width="3.625" style="1" customWidth="1"/>
    <col min="23" max="23" width="6.25390625" style="1" customWidth="1"/>
    <col min="24" max="24" width="6.375" style="1" customWidth="1"/>
    <col min="25" max="25" width="4.125" style="1" customWidth="1"/>
    <col min="26" max="26" width="6.25390625" style="1" customWidth="1"/>
    <col min="27" max="27" width="2.875" style="1" customWidth="1"/>
    <col min="28" max="28" width="6.75390625" style="1" customWidth="1"/>
    <col min="29" max="29" width="6.375" style="1" customWidth="1"/>
    <col min="30" max="30" width="6.25390625" style="1" customWidth="1"/>
    <col min="31" max="31" width="5.875" style="1" customWidth="1"/>
    <col min="32" max="32" width="6.375" style="1" customWidth="1"/>
    <col min="33" max="16384" width="9.125" style="1" customWidth="1"/>
  </cols>
  <sheetData>
    <row r="1" ht="13.5" thickBot="1">
      <c r="A1" s="80"/>
    </row>
    <row r="2" spans="1:2" ht="18.75" thickBot="1">
      <c r="A2" s="81" t="s">
        <v>70</v>
      </c>
      <c r="B2" s="82"/>
    </row>
    <row r="3" spans="1:3" ht="18">
      <c r="A3" s="79" t="s">
        <v>15</v>
      </c>
      <c r="B3" s="91" t="s">
        <v>71</v>
      </c>
      <c r="C3" s="92"/>
    </row>
    <row r="4" spans="1:7" ht="18">
      <c r="A4" s="78"/>
      <c r="B4" s="92"/>
      <c r="C4" s="91" t="s">
        <v>109</v>
      </c>
      <c r="F4" s="77"/>
      <c r="G4" s="76"/>
    </row>
    <row r="5" spans="1:7" ht="18">
      <c r="A5" s="78"/>
      <c r="B5" s="92"/>
      <c r="C5" s="91" t="s">
        <v>110</v>
      </c>
      <c r="D5" s="77"/>
      <c r="E5" s="77"/>
      <c r="F5" s="77"/>
      <c r="G5" s="76"/>
    </row>
    <row r="6" spans="1:7" ht="18">
      <c r="A6" s="78"/>
      <c r="B6" s="92"/>
      <c r="C6" s="91"/>
      <c r="D6" s="77"/>
      <c r="E6" s="77"/>
      <c r="F6" s="77"/>
      <c r="G6" s="76"/>
    </row>
    <row r="7" spans="1:3" ht="18">
      <c r="A7" s="79" t="s">
        <v>16</v>
      </c>
      <c r="B7" s="91" t="s">
        <v>145</v>
      </c>
      <c r="C7" s="92"/>
    </row>
    <row r="8" spans="1:3" ht="16.5">
      <c r="A8" s="78"/>
      <c r="B8" s="92"/>
      <c r="C8" s="91" t="s">
        <v>146</v>
      </c>
    </row>
    <row r="9" spans="1:3" ht="18" customHeight="1">
      <c r="A9" s="78"/>
      <c r="B9" s="92"/>
      <c r="C9" s="91"/>
    </row>
    <row r="10" spans="1:14" ht="18">
      <c r="A10" s="79" t="s">
        <v>17</v>
      </c>
      <c r="B10" s="91" t="s">
        <v>72</v>
      </c>
      <c r="C10" s="92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1:14" ht="18">
      <c r="A11" s="79"/>
      <c r="B11" s="91"/>
      <c r="C11" s="91" t="s">
        <v>73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1:14" ht="18.75" thickBot="1">
      <c r="A12" s="79"/>
      <c r="B12" s="76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</row>
    <row r="13" spans="1:14" ht="18.75" thickBot="1">
      <c r="A13" s="81" t="s">
        <v>74</v>
      </c>
      <c r="B13" s="83"/>
      <c r="C13" s="83"/>
      <c r="D13" s="84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14" ht="18">
      <c r="A14" s="76"/>
      <c r="B14" s="77"/>
      <c r="C14" s="77"/>
      <c r="D14" s="77"/>
      <c r="E14" s="77"/>
      <c r="F14" s="77"/>
      <c r="G14" s="76"/>
      <c r="I14" s="77"/>
      <c r="J14" s="77"/>
      <c r="K14" s="77"/>
      <c r="L14" s="77"/>
      <c r="M14" s="77"/>
      <c r="N14" s="77"/>
    </row>
    <row r="15" spans="1:14" ht="18">
      <c r="A15" s="79" t="s">
        <v>18</v>
      </c>
      <c r="B15" s="91" t="s">
        <v>75</v>
      </c>
      <c r="C15" s="92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</row>
    <row r="16" spans="1:14" ht="18">
      <c r="A16" s="77"/>
      <c r="B16" s="92"/>
      <c r="C16" s="91" t="s">
        <v>76</v>
      </c>
      <c r="F16" s="77"/>
      <c r="G16" s="76"/>
      <c r="I16" s="77"/>
      <c r="J16" s="77"/>
      <c r="K16" s="77"/>
      <c r="L16" s="77"/>
      <c r="M16" s="77"/>
      <c r="N16" s="77"/>
    </row>
    <row r="17" spans="1:14" ht="18">
      <c r="A17" s="77"/>
      <c r="B17" s="92"/>
      <c r="C17" s="91" t="s">
        <v>149</v>
      </c>
      <c r="D17" s="77"/>
      <c r="E17" s="77"/>
      <c r="F17" s="77"/>
      <c r="G17" s="76"/>
      <c r="I17" s="77"/>
      <c r="J17" s="77"/>
      <c r="K17" s="77"/>
      <c r="L17" s="77"/>
      <c r="M17" s="77"/>
      <c r="N17" s="77"/>
    </row>
    <row r="18" spans="1:14" ht="18">
      <c r="A18" s="77"/>
      <c r="B18" s="92"/>
      <c r="C18" s="102" t="s">
        <v>126</v>
      </c>
      <c r="D18" s="77"/>
      <c r="E18" s="77"/>
      <c r="F18" s="77"/>
      <c r="G18" s="76"/>
      <c r="I18" s="77"/>
      <c r="J18" s="77"/>
      <c r="K18" s="77"/>
      <c r="L18" s="77"/>
      <c r="M18" s="77"/>
      <c r="N18" s="77"/>
    </row>
    <row r="19" spans="1:14" ht="18">
      <c r="A19" s="77"/>
      <c r="B19" s="92"/>
      <c r="C19" s="102" t="s">
        <v>112</v>
      </c>
      <c r="D19" s="77"/>
      <c r="E19" s="77"/>
      <c r="F19" s="77"/>
      <c r="G19" s="76"/>
      <c r="I19" s="77"/>
      <c r="J19" s="77"/>
      <c r="K19" s="77"/>
      <c r="L19" s="77"/>
      <c r="M19" s="77"/>
      <c r="N19" s="77"/>
    </row>
    <row r="20" spans="2:3" ht="18" customHeight="1">
      <c r="B20" s="92"/>
      <c r="C20" s="102" t="s">
        <v>159</v>
      </c>
    </row>
    <row r="21" spans="2:3" ht="18" customHeight="1">
      <c r="B21" s="92"/>
      <c r="C21" s="102" t="s">
        <v>160</v>
      </c>
    </row>
    <row r="22" spans="2:3" ht="18" customHeight="1">
      <c r="B22" s="92"/>
      <c r="C22" s="102" t="s">
        <v>161</v>
      </c>
    </row>
    <row r="23" spans="1:3" ht="18">
      <c r="A23" s="79" t="s">
        <v>19</v>
      </c>
      <c r="B23" s="91" t="s">
        <v>92</v>
      </c>
      <c r="C23" s="92"/>
    </row>
    <row r="24" spans="1:3" ht="18">
      <c r="A24" s="79"/>
      <c r="B24" s="91"/>
      <c r="C24" s="91" t="s">
        <v>91</v>
      </c>
    </row>
    <row r="25" spans="2:3" ht="16.5">
      <c r="B25" s="92"/>
      <c r="C25" s="91" t="s">
        <v>93</v>
      </c>
    </row>
    <row r="26" spans="2:3" ht="16.5">
      <c r="B26" s="92"/>
      <c r="C26" s="91"/>
    </row>
    <row r="27" spans="1:3" ht="18">
      <c r="A27" s="79" t="s">
        <v>20</v>
      </c>
      <c r="B27" s="91" t="s">
        <v>77</v>
      </c>
      <c r="C27" s="92"/>
    </row>
    <row r="28" spans="1:3" ht="18">
      <c r="A28" s="79"/>
      <c r="B28" s="91"/>
      <c r="C28" s="91" t="s">
        <v>111</v>
      </c>
    </row>
    <row r="29" spans="2:3" ht="16.5">
      <c r="B29" s="92"/>
      <c r="C29" s="91" t="s">
        <v>78</v>
      </c>
    </row>
    <row r="30" ht="13.5" thickBot="1"/>
    <row r="31" spans="1:12" ht="18.75" thickBot="1">
      <c r="A31" s="81" t="s">
        <v>113</v>
      </c>
      <c r="B31" s="106"/>
      <c r="C31" s="77"/>
      <c r="D31" s="77"/>
      <c r="E31" s="77"/>
      <c r="F31" s="77"/>
      <c r="G31" s="77"/>
      <c r="H31" s="77"/>
      <c r="I31" s="77"/>
      <c r="J31" s="77"/>
      <c r="K31" s="77"/>
      <c r="L31" s="77"/>
    </row>
    <row r="32" spans="2:12" ht="18">
      <c r="B32" s="77"/>
      <c r="C32" s="76"/>
      <c r="F32" s="77"/>
      <c r="G32" s="76"/>
      <c r="I32" s="77"/>
      <c r="J32" s="77"/>
      <c r="K32" s="77"/>
      <c r="L32" s="77"/>
    </row>
    <row r="33" spans="1:12" ht="18">
      <c r="A33" s="79" t="s">
        <v>21</v>
      </c>
      <c r="B33" s="91" t="s">
        <v>114</v>
      </c>
      <c r="C33" s="77"/>
      <c r="D33" s="77"/>
      <c r="E33" s="77"/>
      <c r="F33" s="77"/>
      <c r="G33" s="76"/>
      <c r="I33" s="77"/>
      <c r="J33" s="77"/>
      <c r="K33" s="77"/>
      <c r="L33" s="77"/>
    </row>
    <row r="34" ht="16.5">
      <c r="C34" s="91" t="s">
        <v>115</v>
      </c>
    </row>
    <row r="35" ht="16.5">
      <c r="C35" s="91" t="s">
        <v>130</v>
      </c>
    </row>
    <row r="38" ht="12.75">
      <c r="A38" s="111" t="s">
        <v>133</v>
      </c>
    </row>
    <row r="39" ht="12.75">
      <c r="C39" s="111" t="s">
        <v>134</v>
      </c>
    </row>
    <row r="40" ht="12.75">
      <c r="C40" s="111" t="s">
        <v>139</v>
      </c>
    </row>
    <row r="41" ht="12.75">
      <c r="C41" s="111" t="s">
        <v>140</v>
      </c>
    </row>
    <row r="42" ht="12.75">
      <c r="C42" s="111" t="s">
        <v>135</v>
      </c>
    </row>
    <row r="44" spans="4:13" ht="12.75">
      <c r="D44" s="111" t="s">
        <v>137</v>
      </c>
      <c r="E44" s="111"/>
      <c r="F44" s="111"/>
      <c r="G44" s="111"/>
      <c r="H44" s="111"/>
      <c r="I44" s="111"/>
      <c r="J44" s="111"/>
      <c r="K44" s="111"/>
      <c r="L44" s="111"/>
      <c r="M44" s="111">
        <v>7</v>
      </c>
    </row>
    <row r="45" spans="4:13" ht="12.75">
      <c r="D45" s="111" t="s">
        <v>136</v>
      </c>
      <c r="E45" s="111"/>
      <c r="F45" s="111"/>
      <c r="G45" s="111"/>
      <c r="H45" s="111"/>
      <c r="I45" s="111"/>
      <c r="J45" s="111"/>
      <c r="K45" s="111"/>
      <c r="L45" s="111"/>
      <c r="M45" s="111">
        <v>5</v>
      </c>
    </row>
    <row r="46" spans="4:13" ht="12.75">
      <c r="D46" s="111" t="s">
        <v>138</v>
      </c>
      <c r="E46" s="111"/>
      <c r="F46" s="111"/>
      <c r="G46" s="111"/>
      <c r="H46" s="111"/>
      <c r="I46" s="111"/>
      <c r="J46" s="111"/>
      <c r="K46" s="111"/>
      <c r="L46" s="111"/>
      <c r="M46" s="111">
        <f>M44-M45</f>
        <v>2</v>
      </c>
    </row>
    <row r="47" ht="12.75">
      <c r="D47" s="112" t="s">
        <v>141</v>
      </c>
    </row>
  </sheetData>
  <sheetProtection/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19">
      <selection activeCell="S35" sqref="S35"/>
    </sheetView>
  </sheetViews>
  <sheetFormatPr defaultColWidth="9.00390625" defaultRowHeight="12.75"/>
  <cols>
    <col min="1" max="1" width="4.125" style="1" customWidth="1"/>
    <col min="2" max="2" width="20.75390625" style="1" customWidth="1"/>
    <col min="3" max="3" width="5.25390625" style="1" customWidth="1"/>
    <col min="4" max="11" width="4.75390625" style="1" customWidth="1"/>
    <col min="12" max="12" width="5.75390625" style="1" customWidth="1"/>
    <col min="13" max="18" width="2.375" style="1" customWidth="1"/>
    <col min="19" max="19" width="2.75390625" style="1" customWidth="1"/>
    <col min="20" max="20" width="2.00390625" style="1" customWidth="1"/>
    <col min="21" max="21" width="2.625" style="1" customWidth="1"/>
    <col min="22" max="22" width="3.625" style="1" customWidth="1"/>
    <col min="23" max="23" width="6.25390625" style="1" customWidth="1"/>
    <col min="24" max="24" width="6.375" style="1" customWidth="1"/>
    <col min="25" max="25" width="4.125" style="1" customWidth="1"/>
    <col min="26" max="26" width="6.25390625" style="1" customWidth="1"/>
    <col min="27" max="27" width="2.875" style="1" customWidth="1"/>
    <col min="28" max="28" width="6.75390625" style="1" customWidth="1"/>
    <col min="29" max="29" width="6.375" style="1" customWidth="1"/>
    <col min="30" max="30" width="6.25390625" style="1" customWidth="1"/>
    <col min="31" max="31" width="5.875" style="1" customWidth="1"/>
    <col min="32" max="32" width="6.375" style="1" customWidth="1"/>
    <col min="33" max="16384" width="9.125" style="1" customWidth="1"/>
  </cols>
  <sheetData>
    <row r="1" spans="2:18" ht="17.25" customHeight="1">
      <c r="B1" t="s">
        <v>7</v>
      </c>
      <c r="F1" s="17" t="s">
        <v>27</v>
      </c>
      <c r="G1" s="16"/>
      <c r="H1"/>
      <c r="I1"/>
      <c r="J1"/>
      <c r="K1"/>
      <c r="L1"/>
      <c r="M1"/>
      <c r="N1"/>
      <c r="O1"/>
      <c r="P1"/>
      <c r="Q1"/>
      <c r="R1"/>
    </row>
    <row r="2" spans="2:18" ht="18" customHeight="1">
      <c r="B2" t="s">
        <v>8</v>
      </c>
      <c r="F2" s="17" t="s">
        <v>28</v>
      </c>
      <c r="G2" s="16"/>
      <c r="H2"/>
      <c r="I2"/>
      <c r="J2"/>
      <c r="K2"/>
      <c r="L2"/>
      <c r="M2"/>
      <c r="N2"/>
      <c r="O2"/>
      <c r="P2"/>
      <c r="Q2"/>
      <c r="R2"/>
    </row>
    <row r="3" spans="7:18" ht="7.5" customHeight="1" thickBot="1">
      <c r="G3" s="16"/>
      <c r="H3"/>
      <c r="I3"/>
      <c r="J3"/>
      <c r="K3"/>
      <c r="L3"/>
      <c r="M3"/>
      <c r="N3"/>
      <c r="O3"/>
      <c r="P3"/>
      <c r="Q3"/>
      <c r="R3"/>
    </row>
    <row r="4" spans="2:6" ht="16.5" thickBot="1">
      <c r="B4" s="59" t="s">
        <v>29</v>
      </c>
      <c r="C4" s="60"/>
      <c r="D4" s="60"/>
      <c r="E4" s="61"/>
      <c r="F4" s="62"/>
    </row>
    <row r="6" ht="12.75">
      <c r="B6" s="1" t="s">
        <v>30</v>
      </c>
    </row>
    <row r="7" spans="2:15" ht="12.75">
      <c r="B7" s="63" t="s">
        <v>31</v>
      </c>
      <c r="C7" s="1">
        <v>1</v>
      </c>
      <c r="E7" s="182" t="s">
        <v>32</v>
      </c>
      <c r="F7" s="182"/>
      <c r="G7" s="182"/>
      <c r="H7" s="1">
        <v>8</v>
      </c>
      <c r="J7" s="1" t="s">
        <v>33</v>
      </c>
      <c r="L7" s="1" t="s">
        <v>34</v>
      </c>
      <c r="N7" s="1">
        <v>3</v>
      </c>
      <c r="O7" s="1" t="s">
        <v>35</v>
      </c>
    </row>
    <row r="8" spans="2:15" ht="12.75">
      <c r="B8" s="64" t="s">
        <v>36</v>
      </c>
      <c r="C8" s="1">
        <v>2</v>
      </c>
      <c r="E8" s="182" t="s">
        <v>37</v>
      </c>
      <c r="F8" s="182"/>
      <c r="G8" s="182"/>
      <c r="H8" s="1">
        <v>9</v>
      </c>
      <c r="L8" s="1" t="s">
        <v>38</v>
      </c>
      <c r="N8" s="1">
        <v>2</v>
      </c>
      <c r="O8" s="1" t="s">
        <v>35</v>
      </c>
    </row>
    <row r="9" spans="2:15" ht="12.75">
      <c r="B9" s="64" t="s">
        <v>39</v>
      </c>
      <c r="C9" s="1">
        <v>3</v>
      </c>
      <c r="E9" s="182" t="s">
        <v>40</v>
      </c>
      <c r="F9" s="182"/>
      <c r="G9" s="182"/>
      <c r="H9" s="1">
        <v>10</v>
      </c>
      <c r="L9" s="1" t="s">
        <v>41</v>
      </c>
      <c r="N9" s="1">
        <v>1</v>
      </c>
      <c r="O9" s="1" t="s">
        <v>42</v>
      </c>
    </row>
    <row r="10" spans="2:8" ht="12.75">
      <c r="B10" s="64" t="s">
        <v>43</v>
      </c>
      <c r="C10" s="42">
        <v>4</v>
      </c>
      <c r="E10" s="182" t="s">
        <v>44</v>
      </c>
      <c r="F10" s="182"/>
      <c r="G10" s="182"/>
      <c r="H10" s="42">
        <v>11</v>
      </c>
    </row>
    <row r="11" spans="2:8" ht="12.75">
      <c r="B11" s="64" t="s">
        <v>45</v>
      </c>
      <c r="C11" s="42">
        <v>5</v>
      </c>
      <c r="E11" s="183" t="s">
        <v>46</v>
      </c>
      <c r="F11" s="183"/>
      <c r="G11" s="183"/>
      <c r="H11" s="42">
        <v>12</v>
      </c>
    </row>
    <row r="12" spans="2:8" ht="12.75">
      <c r="B12" s="64" t="s">
        <v>47</v>
      </c>
      <c r="C12" s="42">
        <v>6</v>
      </c>
      <c r="E12" s="182" t="s">
        <v>48</v>
      </c>
      <c r="F12" s="182"/>
      <c r="G12" s="182"/>
      <c r="H12" s="42">
        <v>13</v>
      </c>
    </row>
    <row r="13" spans="2:8" ht="12.75">
      <c r="B13" s="64" t="s">
        <v>49</v>
      </c>
      <c r="C13" s="42">
        <v>7</v>
      </c>
      <c r="E13" s="183" t="s">
        <v>50</v>
      </c>
      <c r="F13" s="183"/>
      <c r="G13" s="183"/>
      <c r="H13" s="42">
        <v>14</v>
      </c>
    </row>
    <row r="14" spans="2:8" ht="12.75">
      <c r="B14" s="64"/>
      <c r="C14" s="42"/>
      <c r="E14" s="63"/>
      <c r="F14" s="63"/>
      <c r="G14" s="63"/>
      <c r="H14" s="42"/>
    </row>
    <row r="15" ht="13.5" thickBot="1"/>
    <row r="16" spans="1:11" ht="99.75" customHeight="1" thickBot="1">
      <c r="A16" s="65" t="s">
        <v>51</v>
      </c>
      <c r="B16" s="66" t="s">
        <v>52</v>
      </c>
      <c r="C16" s="67" t="s">
        <v>53</v>
      </c>
      <c r="D16" s="67" t="s">
        <v>105</v>
      </c>
      <c r="E16" s="67" t="s">
        <v>106</v>
      </c>
      <c r="F16" s="67" t="s">
        <v>54</v>
      </c>
      <c r="G16" s="67" t="s">
        <v>55</v>
      </c>
      <c r="H16" s="67" t="s">
        <v>107</v>
      </c>
      <c r="I16" s="67" t="s">
        <v>108</v>
      </c>
      <c r="J16" s="67" t="s">
        <v>56</v>
      </c>
      <c r="K16" s="68" t="s">
        <v>57</v>
      </c>
    </row>
    <row r="17" spans="1:11" ht="18">
      <c r="A17" s="95" t="s">
        <v>15</v>
      </c>
      <c r="B17" s="96" t="s">
        <v>50</v>
      </c>
      <c r="C17" s="110">
        <f>(IF('K II'!$E$10=kraje!H13,'K II'!$B$10,0)+IF('K II'!$E$12=kraje!H13,'K II'!$B$12,0)+IF('K II'!$E$14=kraje!H13,'K II'!$B$14,0))</f>
        <v>0</v>
      </c>
      <c r="D17" s="110" t="e">
        <f>(IF(#REF!=kraje!H13,#REF!,0)+IF(#REF!=kraje!H13,#REF!,0)+IF(#REF!=kraje!H13,#REF!,0))</f>
        <v>#REF!</v>
      </c>
      <c r="E17" s="110" t="e">
        <f>(IF(#REF!=kraje!H13,#REF!,0)+IF(#REF!=kraje!H13,#REF!,0)+IF(#REF!=kraje!H13,#REF!,0))</f>
        <v>#REF!</v>
      </c>
      <c r="F17" s="110" t="e">
        <f>(IF(#REF!=kraje!H13,#REF!,0)+IF(#REF!=kraje!H13,#REF!,0)+IF(#REF!=kraje!H13,#REF!,0))</f>
        <v>#REF!</v>
      </c>
      <c r="G17" s="110" t="e">
        <f>(IF(#REF!=kraje!H13,#REF!,0)+IF(#REF!=kraje!H13,#REF!,0)+IF(#REF!=kraje!H13,#REF!,0))</f>
        <v>#REF!</v>
      </c>
      <c r="H17" s="110" t="e">
        <f>(IF(#REF!=kraje!H13,#REF!,0)+IF(#REF!=kraje!H13,#REF!,0)+IF(#REF!=kraje!H13,#REF!,0))</f>
        <v>#REF!</v>
      </c>
      <c r="I17" s="110" t="e">
        <f>(IF(#REF!=kraje!H13,#REF!,0)+IF(#REF!=kraje!H13,#REF!,0)+IF(#REF!=kraje!H13,#REF!,0))</f>
        <v>#REF!</v>
      </c>
      <c r="J17" s="110" t="e">
        <f>(IF(#REF!=kraje!H13,#REF!,0)+IF(#REF!=kraje!H13,#REF!,0)+IF(#REF!=kraje!H13,#REF!,0))</f>
        <v>#REF!</v>
      </c>
      <c r="K17" s="97" t="e">
        <f aca="true" t="shared" si="0" ref="K17:K30">SUM(C17:J17)</f>
        <v>#REF!</v>
      </c>
    </row>
    <row r="18" spans="1:11" ht="18">
      <c r="A18" s="69" t="s">
        <v>16</v>
      </c>
      <c r="B18" s="70" t="s">
        <v>48</v>
      </c>
      <c r="C18" s="99">
        <f>(IF('K II'!$E$10=kraje!H12,'K II'!$B$10,0)+IF('K II'!$E$12=kraje!H12,'K II'!$B$12,0)+IF('K II'!$E$14=kraje!H12,'K II'!$B$14,0))</f>
        <v>0</v>
      </c>
      <c r="D18" s="99" t="e">
        <f>(IF(#REF!=kraje!H12,#REF!,0)+IF(#REF!=kraje!H12,#REF!,0)+IF(#REF!=kraje!H12,#REF!,0))</f>
        <v>#REF!</v>
      </c>
      <c r="E18" s="99" t="e">
        <f>(IF(#REF!=kraje!H12,#REF!,0)+IF(#REF!=kraje!H12,#REF!,0)+IF(#REF!=kraje!H12,#REF!,0))</f>
        <v>#REF!</v>
      </c>
      <c r="F18" s="99" t="e">
        <f>(IF(#REF!=kraje!H12,#REF!,0)+IF(#REF!=kraje!H12,#REF!,0)+IF(#REF!=kraje!H12,#REF!,0))</f>
        <v>#REF!</v>
      </c>
      <c r="G18" s="99" t="e">
        <f>(IF(#REF!=kraje!H12,#REF!,0)+IF(#REF!=kraje!H12,#REF!,0)+IF(#REF!=kraje!H12,#REF!,0))</f>
        <v>#REF!</v>
      </c>
      <c r="H18" s="99" t="e">
        <f>(IF(#REF!=kraje!H12,#REF!,0)+IF(#REF!=kraje!H12,#REF!,0)+IF(#REF!=kraje!H12,#REF!,0))</f>
        <v>#REF!</v>
      </c>
      <c r="I18" s="99" t="e">
        <f>(IF(#REF!=kraje!H12,#REF!,0)+IF(#REF!=kraje!H12,#REF!,0)+IF(#REF!=kraje!H12,#REF!,0))</f>
        <v>#REF!</v>
      </c>
      <c r="J18" s="99" t="e">
        <f>(IF(#REF!=kraje!H12,#REF!,0)+IF(#REF!=kraje!H12,#REF!,0)+IF(#REF!=kraje!H12,#REF!,0))</f>
        <v>#REF!</v>
      </c>
      <c r="K18" s="71" t="e">
        <f t="shared" si="0"/>
        <v>#REF!</v>
      </c>
    </row>
    <row r="19" spans="1:11" ht="18">
      <c r="A19" s="69" t="s">
        <v>17</v>
      </c>
      <c r="B19" s="70" t="s">
        <v>43</v>
      </c>
      <c r="C19" s="100">
        <f>(IF('K II'!$E$10=kraje!C10,'K II'!$B$10,0)+IF('K II'!$E$12=kraje!C10,'K II'!$B$12,0)+IF('K II'!$E$14=kraje!C10,'K II'!$B$14,0))</f>
        <v>0</v>
      </c>
      <c r="D19" s="100" t="e">
        <f>(IF(#REF!=kraje!C10,#REF!,0)+IF(#REF!=kraje!C10,#REF!,0)+IF(#REF!=kraje!C10,#REF!,0))</f>
        <v>#REF!</v>
      </c>
      <c r="E19" s="100" t="e">
        <f>(IF(#REF!=kraje!C10,#REF!,0)+IF(#REF!=kraje!C10,#REF!,0)+IF(#REF!=kraje!C10,#REF!,0))</f>
        <v>#REF!</v>
      </c>
      <c r="F19" s="100" t="e">
        <f>(IF(#REF!=kraje!C10,#REF!,0)+IF(#REF!=kraje!C10,#REF!,0)+IF(#REF!=kraje!C10,#REF!,0))</f>
        <v>#REF!</v>
      </c>
      <c r="G19" s="100" t="e">
        <f>(IF(#REF!=kraje!C10,#REF!,0)+IF(#REF!=kraje!C10,#REF!,0)+IF(#REF!=kraje!C10,#REF!,0))</f>
        <v>#REF!</v>
      </c>
      <c r="H19" s="100" t="e">
        <f>(IF(#REF!=kraje!C10,#REF!,0)+IF(#REF!=kraje!C10,#REF!,0)+IF(#REF!=kraje!C10,#REF!,0))</f>
        <v>#REF!</v>
      </c>
      <c r="I19" s="100" t="e">
        <f>(IF(#REF!=kraje!C10,#REF!,0)+IF(#REF!=kraje!C10,#REF!,0)+IF(#REF!=kraje!C10,#REF!,0))</f>
        <v>#REF!</v>
      </c>
      <c r="J19" s="100" t="e">
        <f>(IF(#REF!=kraje!C10,#REF!,0)+IF(#REF!=kraje!C10,#REF!,0)+IF(#REF!=kraje!C10,#REF!,0))</f>
        <v>#REF!</v>
      </c>
      <c r="K19" s="71" t="e">
        <f t="shared" si="0"/>
        <v>#REF!</v>
      </c>
    </row>
    <row r="20" spans="1:11" ht="18" customHeight="1">
      <c r="A20" s="72" t="s">
        <v>18</v>
      </c>
      <c r="B20" s="70" t="s">
        <v>49</v>
      </c>
      <c r="C20" s="100">
        <f>(IF('K II'!$E$10=kraje!C13,'K II'!$B$10,0)+IF('K II'!$E$12=kraje!C13,'K II'!$B$12,0)+IF('K II'!$E$14=kraje!C13,'K II'!$B$14,0))</f>
        <v>0</v>
      </c>
      <c r="D20" s="100" t="e">
        <f>(IF(#REF!=kraje!C13,#REF!,0)+IF(#REF!=kraje!C13,#REF!,0)+IF(#REF!=kraje!C13,#REF!,0))</f>
        <v>#REF!</v>
      </c>
      <c r="E20" s="100" t="e">
        <f>(IF(#REF!=kraje!C13,#REF!,0)+IF(#REF!=kraje!C13,#REF!,0)+IF(#REF!=kraje!C13,#REF!,0))</f>
        <v>#REF!</v>
      </c>
      <c r="F20" s="100" t="e">
        <f>(IF(#REF!=kraje!C13,#REF!,0)+IF(#REF!=kraje!C13,#REF!,0)+IF(#REF!=kraje!C13,#REF!,0))</f>
        <v>#REF!</v>
      </c>
      <c r="G20" s="100" t="e">
        <f>(IF(#REF!=kraje!C13,#REF!,0)+IF(#REF!=kraje!C13,#REF!,0)+IF(#REF!=kraje!C13,#REF!,0))</f>
        <v>#REF!</v>
      </c>
      <c r="H20" s="100" t="e">
        <f>(IF(#REF!=kraje!C13,#REF!,0)+IF(#REF!=kraje!C13,#REF!,0)+IF(#REF!=kraje!C13,#REF!,0))</f>
        <v>#REF!</v>
      </c>
      <c r="I20" s="100" t="e">
        <f>(IF(#REF!=kraje!C13,#REF!,0)+IF(#REF!=kraje!C13,#REF!,0)+IF(#REF!=kraje!C13,#REF!,0))</f>
        <v>#REF!</v>
      </c>
      <c r="J20" s="100" t="e">
        <f>(IF(#REF!=kraje!C13,#REF!,0)+IF(#REF!=kraje!C13,#REF!,0)+IF(#REF!=kraje!C13,#REF!,0))</f>
        <v>#REF!</v>
      </c>
      <c r="K20" s="71" t="e">
        <f t="shared" si="0"/>
        <v>#REF!</v>
      </c>
    </row>
    <row r="21" spans="1:11" ht="18" customHeight="1">
      <c r="A21" s="72" t="s">
        <v>19</v>
      </c>
      <c r="B21" s="73" t="s">
        <v>46</v>
      </c>
      <c r="C21" s="99">
        <f>(IF('K II'!$E$10=kraje!H11,'K II'!$B$10,0)+IF('K II'!$E$12=kraje!H11,'K II'!$B$12,0)+IF('K II'!$E$14=kraje!H11,'K II'!$B$14,0))</f>
        <v>0</v>
      </c>
      <c r="D21" s="99" t="e">
        <f>(IF(#REF!=kraje!H11,#REF!,0)+IF(#REF!=kraje!H11,#REF!,0)+IF(#REF!=kraje!H11,#REF!,0))</f>
        <v>#REF!</v>
      </c>
      <c r="E21" s="99" t="e">
        <f>(IF(#REF!=kraje!H11,#REF!,0)+IF(#REF!=kraje!H11,#REF!,0)+IF(#REF!=kraje!H11,#REF!,0))</f>
        <v>#REF!</v>
      </c>
      <c r="F21" s="99" t="e">
        <f>(IF(#REF!=kraje!H11,#REF!,0)+IF(#REF!=kraje!H11,#REF!,0)+IF(#REF!=kraje!H11,#REF!,0))</f>
        <v>#REF!</v>
      </c>
      <c r="G21" s="99" t="e">
        <f>(IF(#REF!=kraje!H11,#REF!,0)+IF(#REF!=kraje!H11,#REF!,0)+IF(#REF!=kraje!H11,#REF!,0))</f>
        <v>#REF!</v>
      </c>
      <c r="H21" s="99" t="e">
        <f>(IF(#REF!=kraje!H11,#REF!,0)+IF(#REF!=kraje!H11,#REF!,0)+IF(#REF!=kraje!H11,#REF!,0))</f>
        <v>#REF!</v>
      </c>
      <c r="I21" s="99" t="e">
        <f>(IF(#REF!=kraje!H11,#REF!,0)+IF(#REF!=kraje!H11,#REF!,0)+IF(#REF!=kraje!H11,#REF!,0))</f>
        <v>#REF!</v>
      </c>
      <c r="J21" s="99" t="e">
        <f>(IF(#REF!=kraje!H11,#REF!,0)+IF(#REF!=kraje!H11,#REF!,0)+IF(#REF!=kraje!H11,#REF!,0))</f>
        <v>#REF!</v>
      </c>
      <c r="K21" s="71" t="e">
        <f t="shared" si="0"/>
        <v>#REF!</v>
      </c>
    </row>
    <row r="22" spans="1:11" ht="18" customHeight="1">
      <c r="A22" s="72" t="s">
        <v>20</v>
      </c>
      <c r="B22" s="73" t="s">
        <v>32</v>
      </c>
      <c r="C22" s="99">
        <f>(IF('K II'!$E$10=kraje!H7,'K II'!$B$10,0)+IF('K II'!$E$12=kraje!H7,'K II'!$B$12,0)+IF('K II'!$E$14=kraje!H7,'K II'!$B$14,0))</f>
        <v>0</v>
      </c>
      <c r="D22" s="99" t="e">
        <f>(IF(#REF!=kraje!H7,#REF!,0)+IF(#REF!=kraje!H7,#REF!,0)+IF(#REF!=kraje!H7,#REF!,0))</f>
        <v>#REF!</v>
      </c>
      <c r="E22" s="99" t="e">
        <f>(IF(#REF!=kraje!H7,#REF!,0)+IF(#REF!=kraje!H7,#REF!,0)+IF(#REF!=kraje!H7,#REF!,0))</f>
        <v>#REF!</v>
      </c>
      <c r="F22" s="99" t="e">
        <f>(IF(#REF!=kraje!H7,#REF!,0)+IF(#REF!=kraje!H7,#REF!,0)+IF(#REF!=kraje!H7,#REF!,0))</f>
        <v>#REF!</v>
      </c>
      <c r="G22" s="99" t="e">
        <f>(IF(#REF!=kraje!H7,#REF!,0)+IF(#REF!=kraje!H7,#REF!,0)+IF(#REF!=kraje!H7,#REF!,0))</f>
        <v>#REF!</v>
      </c>
      <c r="H22" s="99" t="e">
        <f>(IF(#REF!=kraje!H7,#REF!,0)+IF(#REF!=kraje!H7,#REF!,0)+IF(#REF!=kraje!H7,#REF!,0))</f>
        <v>#REF!</v>
      </c>
      <c r="I22" s="99" t="e">
        <f>(IF(#REF!=kraje!H7,#REF!,0)+IF(#REF!=kraje!H7,#REF!,0)+IF(#REF!=kraje!H7,#REF!,0))</f>
        <v>#REF!</v>
      </c>
      <c r="J22" s="99" t="e">
        <f>(IF(#REF!=kraje!H7,#REF!,0)+IF(#REF!=kraje!H7,#REF!,0)+IF(#REF!=kraje!H7,#REF!,0))</f>
        <v>#REF!</v>
      </c>
      <c r="K22" s="71" t="e">
        <f t="shared" si="0"/>
        <v>#REF!</v>
      </c>
    </row>
    <row r="23" spans="1:11" ht="18" customHeight="1">
      <c r="A23" s="72" t="s">
        <v>21</v>
      </c>
      <c r="B23" s="73" t="s">
        <v>40</v>
      </c>
      <c r="C23" s="99">
        <f>(IF('K II'!$E$10=kraje!H9,'K II'!$B$10,0)+IF('K II'!$E$12=kraje!H9,'K II'!$B$12,0)+IF('K II'!$E$14=kraje!H9,'K II'!$B$14,0))</f>
        <v>0</v>
      </c>
      <c r="D23" s="99" t="e">
        <f>(IF(#REF!=kraje!H9,#REF!,0)+IF(#REF!=kraje!H9,#REF!,0)+IF(#REF!=kraje!H9,#REF!,0))</f>
        <v>#REF!</v>
      </c>
      <c r="E23" s="99" t="e">
        <f>(IF(#REF!=kraje!H9,#REF!,0)+IF(#REF!=kraje!H9,#REF!,0)+IF(#REF!=kraje!H9,#REF!,0))</f>
        <v>#REF!</v>
      </c>
      <c r="F23" s="99" t="e">
        <f>(IF(#REF!=kraje!H9,#REF!,0)+IF(#REF!=kraje!H9,#REF!,0)+IF(#REF!=kraje!H9,#REF!,0))</f>
        <v>#REF!</v>
      </c>
      <c r="G23" s="99" t="e">
        <f>(IF(#REF!=kraje!H9,#REF!,0)+IF(#REF!=kraje!H9,#REF!,0)+IF(#REF!=kraje!H9,#REF!,0))</f>
        <v>#REF!</v>
      </c>
      <c r="H23" s="99" t="e">
        <f>(IF(#REF!=kraje!H9,#REF!,0)+IF(#REF!=kraje!H9,#REF!,0)+IF(#REF!=kraje!H9,#REF!,0))</f>
        <v>#REF!</v>
      </c>
      <c r="I23" s="99" t="e">
        <f>(IF(#REF!=kraje!H9,#REF!,0)+IF(#REF!=kraje!H9,#REF!,0)+IF(#REF!=kraje!H9,#REF!,0))</f>
        <v>#REF!</v>
      </c>
      <c r="J23" s="99" t="e">
        <f>(IF(#REF!=kraje!H9,#REF!,0)+IF(#REF!=kraje!H9,#REF!,0)+IF(#REF!=kraje!H9,#REF!,0))</f>
        <v>#REF!</v>
      </c>
      <c r="K23" s="71" t="e">
        <f t="shared" si="0"/>
        <v>#REF!</v>
      </c>
    </row>
    <row r="24" spans="1:11" ht="18" customHeight="1">
      <c r="A24" s="72" t="s">
        <v>22</v>
      </c>
      <c r="B24" s="73" t="s">
        <v>44</v>
      </c>
      <c r="C24" s="101">
        <f>(IF('K II'!$E$10=kraje!H10,'K II'!$B$10,0)+IF('K II'!$E$12=kraje!H10,'K II'!$B$12,0)+IF('K II'!$E$14=kraje!H10,'K II'!$B$14,0))</f>
        <v>0</v>
      </c>
      <c r="D24" s="101" t="e">
        <f>(IF(#REF!=kraje!H10,#REF!,0)+IF(#REF!=kraje!H10,#REF!,0)+IF(#REF!=kraje!H10,#REF!,0))</f>
        <v>#REF!</v>
      </c>
      <c r="E24" s="101" t="e">
        <f>(IF(#REF!=kraje!H10,#REF!,0)+IF(#REF!=kraje!H10,#REF!,0)+IF(#REF!=kraje!H10,#REF!,0))</f>
        <v>#REF!</v>
      </c>
      <c r="F24" s="101" t="e">
        <f>(IF(#REF!=kraje!H10,#REF!,0)+IF(#REF!=kraje!H10,#REF!,0)+IF(#REF!=kraje!H10,#REF!,0))</f>
        <v>#REF!</v>
      </c>
      <c r="G24" s="101" t="e">
        <f>(IF(#REF!=kraje!H10,#REF!,0)+IF(#REF!=kraje!H10,#REF!,0)+IF(#REF!=kraje!H10,#REF!,0))</f>
        <v>#REF!</v>
      </c>
      <c r="H24" s="101" t="e">
        <f>(IF(#REF!=kraje!H10,#REF!,0)+IF(#REF!=kraje!H10,#REF!,0)+IF(#REF!=kraje!H10,#REF!,0))</f>
        <v>#REF!</v>
      </c>
      <c r="I24" s="101" t="e">
        <f>(IF(#REF!=kraje!H10,#REF!,0)+IF(#REF!=kraje!H10,#REF!,0)+IF(#REF!=kraje!H10,#REF!,0))</f>
        <v>#REF!</v>
      </c>
      <c r="J24" s="101" t="e">
        <f>(IF(#REF!=kraje!H10,#REF!,0)+IF(#REF!=kraje!H10,#REF!,0)+IF(#REF!=kraje!H10,#REF!,0))</f>
        <v>#REF!</v>
      </c>
      <c r="K24" s="71" t="e">
        <f t="shared" si="0"/>
        <v>#REF!</v>
      </c>
    </row>
    <row r="25" spans="1:11" ht="18" customHeight="1">
      <c r="A25" s="72" t="s">
        <v>23</v>
      </c>
      <c r="B25" s="73" t="s">
        <v>36</v>
      </c>
      <c r="C25" s="98">
        <f>(IF('K II'!$E$10=kraje!C8,'K II'!$B$10,0)+IF('K II'!$E$12=kraje!C8,'K II'!$B$12,0)+IF('K II'!$E$14=kraje!C8,'K II'!$B$14,0))</f>
        <v>0</v>
      </c>
      <c r="D25" s="98" t="e">
        <f>(IF(#REF!=kraje!C8,#REF!,0)+IF(#REF!=kraje!C8,#REF!,0)+IF(#REF!=kraje!C8,#REF!,0))</f>
        <v>#REF!</v>
      </c>
      <c r="E25" s="98" t="e">
        <f>(IF(#REF!=kraje!C8,#REF!,0)+IF(#REF!=kraje!C8,#REF!,0)+IF(#REF!=kraje!C8,#REF!,0))</f>
        <v>#REF!</v>
      </c>
      <c r="F25" s="98" t="e">
        <f>(IF(#REF!=kraje!C8,#REF!,0)+IF(#REF!=kraje!C8,#REF!,0)+IF(#REF!=kraje!C8,#REF!,0))</f>
        <v>#REF!</v>
      </c>
      <c r="G25" s="98" t="e">
        <f>(IF(#REF!=kraje!C8,#REF!,0)+IF(#REF!=kraje!C8,#REF!,0)+IF(#REF!=kraje!C8,#REF!,0))</f>
        <v>#REF!</v>
      </c>
      <c r="H25" s="98" t="e">
        <f>(IF(#REF!=kraje!C8,#REF!,0)+IF(#REF!=kraje!C8,#REF!,0)+IF(#REF!=kraje!C8,#REF!,0))</f>
        <v>#REF!</v>
      </c>
      <c r="I25" s="98" t="e">
        <f>(IF(#REF!=kraje!C8,#REF!,0)+IF(#REF!=kraje!C8,#REF!,0)+IF(#REF!=kraje!C8,#REF!,0))</f>
        <v>#REF!</v>
      </c>
      <c r="J25" s="98" t="e">
        <f>(IF(#REF!=kraje!C8,#REF!,0)+IF(#REF!=kraje!C8,#REF!,0)+IF(#REF!=kraje!C8,#REF!,0))</f>
        <v>#REF!</v>
      </c>
      <c r="K25" s="71" t="e">
        <f t="shared" si="0"/>
        <v>#REF!</v>
      </c>
    </row>
    <row r="26" spans="1:11" ht="18" customHeight="1">
      <c r="A26" s="72" t="s">
        <v>58</v>
      </c>
      <c r="B26" s="73" t="s">
        <v>39</v>
      </c>
      <c r="C26" s="98">
        <f>(IF('K II'!$E$10=kraje!C9,'K II'!$B$10,0)+IF('K II'!$E$12=kraje!C9,'K II'!$B$12,0)+IF('K II'!$E$14=kraje!C9,'K II'!$B$14,0))</f>
        <v>0</v>
      </c>
      <c r="D26" s="98" t="e">
        <f>(IF(#REF!=kraje!C9,#REF!,0)+IF(#REF!=kraje!C9,#REF!,0)+IF(#REF!=kraje!C9,#REF!,0))</f>
        <v>#REF!</v>
      </c>
      <c r="E26" s="98" t="e">
        <f>(IF(#REF!=kraje!C9,#REF!,0)+IF(#REF!=kraje!C9,#REF!,0)+IF(#REF!=kraje!C9,#REF!,0))</f>
        <v>#REF!</v>
      </c>
      <c r="F26" s="98" t="e">
        <f>(IF(#REF!=kraje!C9,#REF!,0)+IF(#REF!=kraje!C9,#REF!,0)+IF(#REF!=kraje!C9,#REF!,0))</f>
        <v>#REF!</v>
      </c>
      <c r="G26" s="98" t="e">
        <f>(IF(#REF!=kraje!C9,#REF!,0)+IF(#REF!=kraje!C9,#REF!,0)+IF(#REF!=kraje!C9,#REF!,0))</f>
        <v>#REF!</v>
      </c>
      <c r="H26" s="98" t="e">
        <f>(IF(#REF!=kraje!C9,#REF!,0)+IF(#REF!=kraje!C9,#REF!,0)+IF(#REF!=kraje!C9,#REF!,0))</f>
        <v>#REF!</v>
      </c>
      <c r="I26" s="98" t="e">
        <f>(IF(#REF!=kraje!C9,#REF!,0)+IF(#REF!=kraje!C9,#REF!,0)+IF(#REF!=kraje!C9,#REF!,0))</f>
        <v>#REF!</v>
      </c>
      <c r="J26" s="98" t="e">
        <f>(IF(#REF!=kraje!C9,#REF!,0)+IF(#REF!=kraje!C9,#REF!,0)+IF(#REF!=kraje!C9,#REF!,0))</f>
        <v>#REF!</v>
      </c>
      <c r="K26" s="71" t="e">
        <f t="shared" si="0"/>
        <v>#REF!</v>
      </c>
    </row>
    <row r="27" spans="1:11" ht="18" customHeight="1">
      <c r="A27" s="72" t="s">
        <v>59</v>
      </c>
      <c r="B27" s="73" t="s">
        <v>45</v>
      </c>
      <c r="C27" s="98">
        <f>(IF('K II'!$E$10=kraje!C11,'K II'!$B$10,0)+IF('K II'!$E$12=kraje!C11,'K II'!$B$12,0)+IF('K II'!$E$14=kraje!C11,'K II'!$B$14,0))</f>
        <v>0</v>
      </c>
      <c r="D27" s="98" t="e">
        <f>(IF(#REF!=kraje!C11,#REF!,0)+IF(#REF!=kraje!C11,#REF!,0)+IF(#REF!=kraje!C11,#REF!,0))</f>
        <v>#REF!</v>
      </c>
      <c r="E27" s="98" t="e">
        <f>(IF(#REF!=kraje!C11,#REF!,0)+IF(#REF!=kraje!C11,#REF!,0)+IF(#REF!=kraje!C11,#REF!,0))</f>
        <v>#REF!</v>
      </c>
      <c r="F27" s="98" t="e">
        <f>(IF(#REF!=kraje!C11,#REF!,0)+IF(#REF!=kraje!C11,#REF!,0)+IF(#REF!=kraje!C11,#REF!,0))</f>
        <v>#REF!</v>
      </c>
      <c r="G27" s="98" t="e">
        <f>(IF(#REF!=kraje!C11,#REF!,0)+IF(#REF!=kraje!C11,#REF!,0)+IF(#REF!=kraje!C11,#REF!,0))</f>
        <v>#REF!</v>
      </c>
      <c r="H27" s="98" t="e">
        <f>(IF(#REF!=kraje!C11,#REF!,0)+IF(#REF!=kraje!C11,#REF!,0)+IF(#REF!=kraje!C11,#REF!,0))</f>
        <v>#REF!</v>
      </c>
      <c r="I27" s="98" t="e">
        <f>(IF(#REF!=kraje!C11,#REF!,0)+IF(#REF!=kraje!C11,#REF!,0)+IF(#REF!=kraje!C11,#REF!,0))</f>
        <v>#REF!</v>
      </c>
      <c r="J27" s="98" t="e">
        <f>(IF(#REF!=kraje!C11,#REF!,0)+IF(#REF!=kraje!C11,#REF!,0)+IF(#REF!=kraje!C11,#REF!,0))</f>
        <v>#REF!</v>
      </c>
      <c r="K27" s="71" t="e">
        <f t="shared" si="0"/>
        <v>#REF!</v>
      </c>
    </row>
    <row r="28" spans="1:11" ht="18" customHeight="1">
      <c r="A28" s="72" t="s">
        <v>60</v>
      </c>
      <c r="B28" s="73" t="s">
        <v>37</v>
      </c>
      <c r="C28" s="101">
        <f>(IF('K II'!$E$10=kraje!H8,'K II'!$B$10,0)+IF('K II'!$E$12=kraje!H8,'K II'!$B$12,0)+IF('K II'!$E$14=kraje!H8,'K II'!$B$14,0))</f>
        <v>0</v>
      </c>
      <c r="D28" s="101" t="e">
        <f>(IF(#REF!=kraje!H8,#REF!,0)+IF(#REF!=kraje!H8,#REF!,0)+IF(#REF!=kraje!H8,#REF!,0))</f>
        <v>#REF!</v>
      </c>
      <c r="E28" s="101" t="e">
        <f>(IF(#REF!=kraje!H8,#REF!,0)+IF(#REF!=kraje!H8,#REF!,0)+IF(#REF!=kraje!H8,#REF!,0))</f>
        <v>#REF!</v>
      </c>
      <c r="F28" s="101" t="e">
        <f>(IF(#REF!=kraje!H8,#REF!,0)+IF(#REF!=kraje!H8,#REF!,0)+IF(#REF!=kraje!H8,#REF!,0))</f>
        <v>#REF!</v>
      </c>
      <c r="G28" s="101" t="e">
        <f>(IF(#REF!=kraje!H8,#REF!,0)+IF(#REF!=kraje!H8,#REF!,0)+IF(#REF!=kraje!H8,#REF!,0))</f>
        <v>#REF!</v>
      </c>
      <c r="H28" s="101" t="e">
        <f>(IF(#REF!=kraje!H8,#REF!,0)+IF(#REF!=kraje!H8,#REF!,0)+IF(#REF!=kraje!H8,#REF!,0))</f>
        <v>#REF!</v>
      </c>
      <c r="I28" s="101" t="e">
        <f>(IF(#REF!=kraje!H8,#REF!,0)+IF(#REF!=kraje!H8,#REF!,0)+IF(#REF!=kraje!H8,#REF!,0))</f>
        <v>#REF!</v>
      </c>
      <c r="J28" s="101" t="e">
        <f>(IF(#REF!=kraje!H8,#REF!,0)+IF(#REF!=kraje!H8,#REF!,0)+IF(#REF!=kraje!H8,#REF!,0))</f>
        <v>#REF!</v>
      </c>
      <c r="K28" s="71" t="e">
        <f t="shared" si="0"/>
        <v>#REF!</v>
      </c>
    </row>
    <row r="29" spans="1:11" ht="18" customHeight="1">
      <c r="A29" s="72" t="s">
        <v>61</v>
      </c>
      <c r="B29" s="73" t="s">
        <v>31</v>
      </c>
      <c r="C29" s="98">
        <f>(IF('K II'!$E$10=kraje!C7,'K II'!$B$10,0)+IF('K II'!$E$12=kraje!C7,'K II'!$B$12,0)+IF('K II'!$E$14=kraje!C7,'K II'!$B$14,0))</f>
        <v>0</v>
      </c>
      <c r="D29" s="98" t="e">
        <f>(IF(#REF!=kraje!C7,#REF!,0)+IF(#REF!=kraje!C7,#REF!,0)+IF(#REF!=kraje!C7,#REF!,0))</f>
        <v>#REF!</v>
      </c>
      <c r="E29" s="98" t="e">
        <f>(IF(#REF!=kraje!C7,#REF!,0)+IF(#REF!=kraje!C7,#REF!,0)+IF(#REF!=kraje!C7,#REF!,0))</f>
        <v>#REF!</v>
      </c>
      <c r="F29" s="98" t="e">
        <f>(IF(#REF!=kraje!C7,#REF!,0)+IF(#REF!=kraje!C7,#REF!,0)+IF(#REF!=kraje!C7,#REF!,0))</f>
        <v>#REF!</v>
      </c>
      <c r="G29" s="98" t="e">
        <f>(IF(#REF!=kraje!C7,#REF!,0)+IF(#REF!=kraje!C7,#REF!,0)+IF(#REF!=kraje!C7,#REF!,0))</f>
        <v>#REF!</v>
      </c>
      <c r="H29" s="98" t="e">
        <f>(IF(#REF!=kraje!C7,#REF!,0)+IF(#REF!=kraje!C7,#REF!,0)+IF(#REF!=kraje!C7,#REF!,0))</f>
        <v>#REF!</v>
      </c>
      <c r="I29" s="98" t="e">
        <f>(IF(#REF!=kraje!C7,#REF!,0)+IF(#REF!=kraje!C7,#REF!,0)+IF(#REF!=kraje!C7,#REF!,0))</f>
        <v>#REF!</v>
      </c>
      <c r="J29" s="98" t="e">
        <f>(IF(#REF!=kraje!C7,#REF!,0)+IF(#REF!=kraje!C7,#REF!,0)+IF(#REF!=kraje!C7,#REF!,0))</f>
        <v>#REF!</v>
      </c>
      <c r="K29" s="71" t="e">
        <f t="shared" si="0"/>
        <v>#REF!</v>
      </c>
    </row>
    <row r="30" spans="1:11" ht="18" customHeight="1" thickBot="1">
      <c r="A30" s="72" t="s">
        <v>62</v>
      </c>
      <c r="B30" s="74" t="s">
        <v>47</v>
      </c>
      <c r="C30" s="109">
        <f>(IF('K II'!$E$10=kraje!C12,'K II'!$B$10,0)+IF('K II'!$E$12=kraje!C12,'K II'!$B$12,0)+IF('K II'!$E$14=kraje!C12,'K II'!$B$14,0))</f>
        <v>0</v>
      </c>
      <c r="D30" s="109" t="e">
        <f>(IF(#REF!=kraje!C12,#REF!,0)+IF(#REF!=kraje!C12,#REF!,0)+IF(#REF!=kraje!C12,#REF!,0))</f>
        <v>#REF!</v>
      </c>
      <c r="E30" s="109" t="e">
        <f>(IF(#REF!=kraje!C12,#REF!,0)+IF(#REF!=kraje!C12,#REF!,0)+IF(#REF!=kraje!C12,#REF!,0))</f>
        <v>#REF!</v>
      </c>
      <c r="F30" s="109" t="e">
        <f>(IF(#REF!=kraje!C12,#REF!,0)+IF(#REF!=kraje!C12,#REF!,0)+IF(#REF!=kraje!C12,#REF!,0))</f>
        <v>#REF!</v>
      </c>
      <c r="G30" s="109" t="e">
        <f>(IF(#REF!=kraje!C12,#REF!,0)+IF(#REF!=kraje!C12,#REF!,0)+IF(#REF!=kraje!C12,#REF!,0))</f>
        <v>#REF!</v>
      </c>
      <c r="H30" s="109" t="e">
        <f>(IF(#REF!=kraje!C12,#REF!,0)+IF(#REF!=kraje!C12,#REF!,0)+IF(#REF!=kraje!C12,#REF!,0))</f>
        <v>#REF!</v>
      </c>
      <c r="I30" s="109" t="e">
        <f>(IF(#REF!=kraje!C12,#REF!,0)+IF(#REF!=kraje!C12,#REF!,0)+IF(#REF!=kraje!C12,#REF!,0))</f>
        <v>#REF!</v>
      </c>
      <c r="J30" s="109" t="e">
        <f>(IF(#REF!=kraje!C12,#REF!,0)+IF(#REF!=kraje!C12,#REF!,0)+IF(#REF!=kraje!C12,#REF!,0))</f>
        <v>#REF!</v>
      </c>
      <c r="K30" s="75" t="e">
        <f t="shared" si="0"/>
        <v>#REF!</v>
      </c>
    </row>
    <row r="32" ht="18">
      <c r="A32" s="76" t="s">
        <v>122</v>
      </c>
    </row>
    <row r="33" ht="18">
      <c r="A33" s="76" t="s">
        <v>123</v>
      </c>
    </row>
    <row r="34" ht="18">
      <c r="A34" s="76"/>
    </row>
    <row r="35" ht="12.75">
      <c r="A35" s="80" t="s">
        <v>68</v>
      </c>
    </row>
    <row r="36" ht="12.75">
      <c r="A36" s="78"/>
    </row>
    <row r="37" spans="1:14" ht="18">
      <c r="A37" s="79" t="s">
        <v>15</v>
      </c>
      <c r="B37" s="76" t="s">
        <v>127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</row>
    <row r="38" spans="1:14" ht="18">
      <c r="A38" s="76"/>
      <c r="B38" s="76" t="s">
        <v>63</v>
      </c>
      <c r="C38" s="102" t="s">
        <v>128</v>
      </c>
      <c r="F38" s="77"/>
      <c r="I38" s="77"/>
      <c r="J38" s="77"/>
      <c r="K38" s="77"/>
      <c r="L38" s="77"/>
      <c r="M38" s="77"/>
      <c r="N38" s="77"/>
    </row>
    <row r="39" spans="1:14" ht="18">
      <c r="A39" s="79" t="s">
        <v>16</v>
      </c>
      <c r="B39" s="76" t="s">
        <v>129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</row>
    <row r="40" spans="1:14" ht="18">
      <c r="A40" s="77"/>
      <c r="B40" s="77"/>
      <c r="C40" s="76" t="s">
        <v>63</v>
      </c>
      <c r="F40" s="77"/>
      <c r="G40" s="76" t="s">
        <v>155</v>
      </c>
      <c r="I40" s="77"/>
      <c r="J40" s="77"/>
      <c r="K40" s="77"/>
      <c r="L40" s="77"/>
      <c r="M40" s="77"/>
      <c r="N40" s="77"/>
    </row>
    <row r="41" spans="1:14" ht="18">
      <c r="A41" s="77"/>
      <c r="B41" s="77"/>
      <c r="C41" s="77"/>
      <c r="D41" s="77"/>
      <c r="E41" s="77"/>
      <c r="F41" s="77"/>
      <c r="G41" s="76" t="s">
        <v>156</v>
      </c>
      <c r="I41" s="77"/>
      <c r="J41" s="77"/>
      <c r="K41" s="77"/>
      <c r="L41" s="77"/>
      <c r="M41" s="77"/>
      <c r="N41" s="77"/>
    </row>
    <row r="43" ht="18">
      <c r="A43" s="76" t="s">
        <v>64</v>
      </c>
    </row>
    <row r="44" ht="18">
      <c r="C44" s="76" t="s">
        <v>65</v>
      </c>
    </row>
    <row r="45" ht="18">
      <c r="C45" s="76" t="s">
        <v>67</v>
      </c>
    </row>
    <row r="46" ht="15.75">
      <c r="C46" s="102" t="s">
        <v>124</v>
      </c>
    </row>
    <row r="47" ht="15">
      <c r="C47" s="102" t="s">
        <v>125</v>
      </c>
    </row>
  </sheetData>
  <sheetProtection/>
  <mergeCells count="7">
    <mergeCell ref="E7:G7"/>
    <mergeCell ref="E8:G8"/>
    <mergeCell ref="E9:G9"/>
    <mergeCell ref="E13:G13"/>
    <mergeCell ref="E10:G10"/>
    <mergeCell ref="E12:G12"/>
    <mergeCell ref="E11:G11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2">
      <selection activeCell="J27" sqref="J27"/>
    </sheetView>
  </sheetViews>
  <sheetFormatPr defaultColWidth="9.00390625" defaultRowHeight="12.75"/>
  <cols>
    <col min="2" max="13" width="7.75390625" style="0" customWidth="1"/>
  </cols>
  <sheetData>
    <row r="1" ht="12.75">
      <c r="B1" t="s">
        <v>79</v>
      </c>
    </row>
    <row r="3" spans="2:13" ht="12.75">
      <c r="B3" s="184" t="s">
        <v>148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6"/>
    </row>
    <row r="4" spans="1:14" ht="75">
      <c r="A4" s="86" t="s">
        <v>85</v>
      </c>
      <c r="B4" s="87"/>
      <c r="C4" s="87" t="s">
        <v>157</v>
      </c>
      <c r="D4" s="87"/>
      <c r="E4" s="87" t="s">
        <v>152</v>
      </c>
      <c r="F4" s="87"/>
      <c r="G4" s="87" t="s">
        <v>153</v>
      </c>
      <c r="H4" s="87"/>
      <c r="I4" s="87" t="s">
        <v>158</v>
      </c>
      <c r="J4" s="87" t="s">
        <v>147</v>
      </c>
      <c r="K4" s="87"/>
      <c r="L4" s="87"/>
      <c r="M4" s="87"/>
      <c r="N4" s="86" t="s">
        <v>90</v>
      </c>
    </row>
    <row r="5" spans="1:14" ht="12.75">
      <c r="A5" s="85" t="s">
        <v>15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>
        <f aca="true" t="shared" si="0" ref="N5:N23">SUM(B5:M5)</f>
        <v>0</v>
      </c>
    </row>
    <row r="6" spans="1:14" ht="12.75">
      <c r="A6" s="85" t="s">
        <v>16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>
        <f t="shared" si="0"/>
        <v>0</v>
      </c>
    </row>
    <row r="7" spans="1:14" ht="12.75">
      <c r="A7" s="85" t="s">
        <v>17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>
        <f t="shared" si="0"/>
        <v>0</v>
      </c>
    </row>
    <row r="8" spans="1:14" ht="12.75">
      <c r="A8" s="85" t="s">
        <v>18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>
        <f t="shared" si="0"/>
        <v>0</v>
      </c>
    </row>
    <row r="9" spans="1:14" ht="12.75">
      <c r="A9" s="85" t="s">
        <v>19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>
        <f t="shared" si="0"/>
        <v>0</v>
      </c>
    </row>
    <row r="10" spans="1:14" ht="12.75">
      <c r="A10" s="85" t="s">
        <v>20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>
        <f t="shared" si="0"/>
        <v>0</v>
      </c>
    </row>
    <row r="11" spans="1:14" ht="12.75">
      <c r="A11" s="85" t="s">
        <v>21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>
        <f t="shared" si="0"/>
        <v>0</v>
      </c>
    </row>
    <row r="12" spans="1:14" ht="12.75">
      <c r="A12" s="85" t="s">
        <v>22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>
        <f t="shared" si="0"/>
        <v>0</v>
      </c>
    </row>
    <row r="13" spans="1:14" ht="12.75">
      <c r="A13" s="85" t="s">
        <v>23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>
        <f t="shared" si="0"/>
        <v>0</v>
      </c>
    </row>
    <row r="14" spans="1:14" ht="12.75">
      <c r="A14" s="85" t="s">
        <v>58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>
        <f t="shared" si="0"/>
        <v>0</v>
      </c>
    </row>
    <row r="15" spans="1:14" ht="12.75">
      <c r="A15" s="85" t="s">
        <v>59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>
        <f t="shared" si="0"/>
        <v>0</v>
      </c>
    </row>
    <row r="16" spans="1:14" ht="12.75">
      <c r="A16" s="85" t="s">
        <v>60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108"/>
      <c r="N16" s="90">
        <f t="shared" si="0"/>
        <v>0</v>
      </c>
    </row>
    <row r="17" spans="1:14" ht="12.75">
      <c r="A17" s="85" t="s">
        <v>61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>
        <f t="shared" si="0"/>
        <v>0</v>
      </c>
    </row>
    <row r="18" spans="1:14" ht="12.75">
      <c r="A18" s="85" t="s">
        <v>62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>
        <f t="shared" si="0"/>
        <v>0</v>
      </c>
    </row>
    <row r="19" spans="1:14" ht="12.75">
      <c r="A19" s="85" t="s">
        <v>80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>
        <f t="shared" si="0"/>
        <v>0</v>
      </c>
    </row>
    <row r="20" spans="1:14" ht="12.75">
      <c r="A20" s="85" t="s">
        <v>81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>
        <f t="shared" si="0"/>
        <v>0</v>
      </c>
    </row>
    <row r="21" spans="1:14" ht="12.75">
      <c r="A21" s="85" t="s">
        <v>82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>
        <f t="shared" si="0"/>
        <v>0</v>
      </c>
    </row>
    <row r="22" spans="1:14" ht="12.75">
      <c r="A22" s="85" t="s">
        <v>83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>
        <f t="shared" si="0"/>
        <v>0</v>
      </c>
    </row>
    <row r="23" spans="1:14" ht="12.75">
      <c r="A23" s="85" t="s">
        <v>84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>
        <f t="shared" si="0"/>
        <v>0</v>
      </c>
    </row>
  </sheetData>
  <sheetProtection/>
  <mergeCells count="1">
    <mergeCell ref="B3:M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125" style="1" customWidth="1"/>
    <col min="2" max="2" width="20.75390625" style="1" customWidth="1"/>
    <col min="3" max="3" width="5.25390625" style="1" customWidth="1"/>
    <col min="4" max="11" width="4.75390625" style="1" customWidth="1"/>
    <col min="12" max="12" width="5.75390625" style="1" customWidth="1"/>
    <col min="13" max="18" width="2.375" style="1" customWidth="1"/>
    <col min="19" max="19" width="2.75390625" style="1" customWidth="1"/>
    <col min="20" max="20" width="2.00390625" style="1" customWidth="1"/>
    <col min="21" max="21" width="2.625" style="1" customWidth="1"/>
    <col min="22" max="22" width="3.625" style="1" customWidth="1"/>
    <col min="23" max="23" width="6.25390625" style="1" customWidth="1"/>
    <col min="24" max="24" width="6.375" style="1" customWidth="1"/>
    <col min="25" max="25" width="4.125" style="1" customWidth="1"/>
    <col min="26" max="26" width="6.25390625" style="1" customWidth="1"/>
    <col min="27" max="27" width="2.875" style="1" customWidth="1"/>
    <col min="28" max="28" width="6.75390625" style="1" customWidth="1"/>
    <col min="29" max="29" width="6.375" style="1" customWidth="1"/>
    <col min="30" max="30" width="6.25390625" style="1" customWidth="1"/>
    <col min="31" max="31" width="5.875" style="1" customWidth="1"/>
    <col min="32" max="32" width="6.375" style="1" customWidth="1"/>
    <col min="33" max="16384" width="9.125" style="1" customWidth="1"/>
  </cols>
  <sheetData>
    <row r="1" ht="13.5" thickBot="1"/>
    <row r="2" ht="18.75" thickBot="1">
      <c r="A2" s="81" t="s">
        <v>94</v>
      </c>
    </row>
    <row r="3" ht="12.75">
      <c r="A3" s="80" t="s">
        <v>95</v>
      </c>
    </row>
    <row r="4" ht="18">
      <c r="A4" s="93"/>
    </row>
    <row r="5" spans="1:3" ht="18">
      <c r="A5" s="79" t="s">
        <v>15</v>
      </c>
      <c r="B5" s="91" t="s">
        <v>96</v>
      </c>
      <c r="C5" s="92"/>
    </row>
    <row r="6" spans="1:7" ht="18">
      <c r="A6" s="78"/>
      <c r="B6" s="91" t="s">
        <v>97</v>
      </c>
      <c r="F6" s="77"/>
      <c r="G6" s="76"/>
    </row>
    <row r="7" spans="1:7" ht="18">
      <c r="A7" s="78"/>
      <c r="B7" s="94" t="s">
        <v>99</v>
      </c>
      <c r="C7" s="91" t="s">
        <v>98</v>
      </c>
      <c r="D7" s="77"/>
      <c r="E7" s="77"/>
      <c r="F7" s="77"/>
      <c r="G7" s="76"/>
    </row>
    <row r="8" spans="1:7" ht="18">
      <c r="A8" s="78"/>
      <c r="B8" s="94" t="s">
        <v>100</v>
      </c>
      <c r="C8" s="91" t="s">
        <v>101</v>
      </c>
      <c r="D8" s="77"/>
      <c r="E8" s="77"/>
      <c r="F8" s="77"/>
      <c r="G8" s="76"/>
    </row>
    <row r="9" spans="1:3" ht="18">
      <c r="A9" s="79"/>
      <c r="B9" s="94" t="s">
        <v>102</v>
      </c>
      <c r="C9" s="91" t="s">
        <v>103</v>
      </c>
    </row>
    <row r="10" spans="1:3" ht="16.5">
      <c r="A10" s="78"/>
      <c r="B10" s="92"/>
      <c r="C10" s="91"/>
    </row>
    <row r="11" spans="1:14" ht="18">
      <c r="A11" s="79" t="s">
        <v>16</v>
      </c>
      <c r="B11" s="91" t="s">
        <v>116</v>
      </c>
      <c r="C11" s="92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1:14" ht="18">
      <c r="A12" s="79"/>
      <c r="B12" s="91" t="s">
        <v>117</v>
      </c>
      <c r="C12" s="91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</row>
    <row r="13" spans="1:14" ht="18">
      <c r="A13" s="79"/>
      <c r="B13" s="94" t="s">
        <v>99</v>
      </c>
      <c r="C13" s="91" t="s">
        <v>104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14" ht="18">
      <c r="A14" s="76"/>
      <c r="B14" s="77"/>
      <c r="C14" s="91" t="s">
        <v>118</v>
      </c>
      <c r="D14" s="77"/>
      <c r="E14" s="77"/>
      <c r="F14" s="77"/>
      <c r="G14" s="76"/>
      <c r="I14" s="77"/>
      <c r="J14" s="77"/>
      <c r="K14" s="77"/>
      <c r="L14" s="77"/>
      <c r="M14" s="77"/>
      <c r="N14" s="77"/>
    </row>
    <row r="15" spans="1:14" ht="18">
      <c r="A15" s="76"/>
      <c r="B15" s="77"/>
      <c r="C15" s="91" t="s">
        <v>119</v>
      </c>
      <c r="D15" s="77"/>
      <c r="E15" s="77"/>
      <c r="F15" s="77"/>
      <c r="G15" s="76"/>
      <c r="I15" s="77"/>
      <c r="J15" s="77"/>
      <c r="K15" s="77"/>
      <c r="L15" s="77"/>
      <c r="M15" s="77"/>
      <c r="N15" s="77"/>
    </row>
    <row r="16" spans="2:3" ht="18" customHeight="1">
      <c r="B16" s="94" t="s">
        <v>100</v>
      </c>
      <c r="C16" s="91" t="s">
        <v>120</v>
      </c>
    </row>
    <row r="17" ht="16.5">
      <c r="C17" s="91" t="s">
        <v>121</v>
      </c>
    </row>
  </sheetData>
  <sheetProtection/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5"/>
  <sheetViews>
    <sheetView tabSelected="1" zoomScalePageLayoutView="0" workbookViewId="0" topLeftCell="A1">
      <selection activeCell="X17" sqref="X17"/>
    </sheetView>
  </sheetViews>
  <sheetFormatPr defaultColWidth="9.00390625" defaultRowHeight="12.75"/>
  <cols>
    <col min="1" max="1" width="2.625" style="1" customWidth="1"/>
    <col min="2" max="2" width="1.75390625" style="1" customWidth="1"/>
    <col min="3" max="3" width="14.875" style="1" customWidth="1"/>
    <col min="4" max="4" width="3.375" style="1" customWidth="1"/>
    <col min="5" max="5" width="2.875" style="1" customWidth="1"/>
    <col min="6" max="6" width="5.625" style="1" customWidth="1"/>
    <col min="7" max="7" width="11.75390625" style="1" customWidth="1"/>
    <col min="8" max="9" width="6.75390625" style="1" customWidth="1"/>
    <col min="10" max="18" width="2.75390625" style="1" customWidth="1"/>
    <col min="19" max="21" width="1.875" style="1" customWidth="1"/>
    <col min="22" max="22" width="3.375" style="1" customWidth="1"/>
    <col min="23" max="23" width="7.00390625" style="1" customWidth="1"/>
    <col min="24" max="24" width="6.875" style="1" customWidth="1"/>
    <col min="25" max="25" width="6.125" style="1" customWidth="1"/>
    <col min="26" max="26" width="7.75390625" style="1" customWidth="1"/>
    <col min="27" max="28" width="6.00390625" style="1" customWidth="1"/>
    <col min="29" max="29" width="2.875" style="1" customWidth="1"/>
    <col min="30" max="30" width="6.75390625" style="1" customWidth="1"/>
    <col min="31" max="31" width="7.125" style="1" customWidth="1"/>
    <col min="32" max="16384" width="9.125" style="1" customWidth="1"/>
  </cols>
  <sheetData>
    <row r="1" spans="3:19" ht="34.5" customHeight="1">
      <c r="C1" t="s">
        <v>7</v>
      </c>
      <c r="G1" s="17" t="s">
        <v>163</v>
      </c>
      <c r="H1" s="16"/>
      <c r="I1"/>
      <c r="J1"/>
      <c r="K1"/>
      <c r="L1"/>
      <c r="M1"/>
      <c r="N1"/>
      <c r="O1"/>
      <c r="P1"/>
      <c r="Q1"/>
      <c r="R1"/>
      <c r="S1"/>
    </row>
    <row r="2" spans="3:19" ht="15" customHeight="1">
      <c r="C2" t="s">
        <v>8</v>
      </c>
      <c r="G2" s="120" t="s">
        <v>162</v>
      </c>
      <c r="H2" s="16"/>
      <c r="I2" s="121" t="s">
        <v>164</v>
      </c>
      <c r="J2"/>
      <c r="K2"/>
      <c r="L2"/>
      <c r="M2"/>
      <c r="N2"/>
      <c r="O2"/>
      <c r="P2"/>
      <c r="Q2"/>
      <c r="R2"/>
      <c r="S2"/>
    </row>
    <row r="3" spans="8:19" ht="8.25" customHeight="1" thickBot="1">
      <c r="H3" s="16"/>
      <c r="I3"/>
      <c r="J3"/>
      <c r="K3"/>
      <c r="L3"/>
      <c r="M3"/>
      <c r="N3"/>
      <c r="O3"/>
      <c r="P3"/>
      <c r="Q3"/>
      <c r="R3"/>
      <c r="S3"/>
    </row>
    <row r="4" spans="3:19" ht="16.5" thickBot="1">
      <c r="C4" t="s">
        <v>6</v>
      </c>
      <c r="D4"/>
      <c r="E4"/>
      <c r="G4" s="20" t="s">
        <v>12</v>
      </c>
      <c r="H4" s="21"/>
      <c r="I4" s="22"/>
      <c r="J4" s="22"/>
      <c r="K4" s="21"/>
      <c r="L4" s="23"/>
      <c r="M4" s="21"/>
      <c r="N4" s="55" t="s">
        <v>165</v>
      </c>
      <c r="O4" s="56"/>
      <c r="P4" s="57"/>
      <c r="Q4" s="57"/>
      <c r="R4" s="57"/>
      <c r="S4" s="58"/>
    </row>
    <row r="5" spans="3:31" ht="9" customHeight="1" thickBot="1"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1" ht="12.75" customHeight="1" thickBot="1">
      <c r="A6" s="28"/>
      <c r="B6" s="25"/>
      <c r="C6" s="151" t="s">
        <v>10</v>
      </c>
      <c r="D6" s="154" t="s">
        <v>1</v>
      </c>
      <c r="E6" s="154" t="s">
        <v>26</v>
      </c>
      <c r="F6" s="154" t="s">
        <v>11</v>
      </c>
      <c r="G6" s="157" t="s">
        <v>131</v>
      </c>
      <c r="H6" s="6"/>
      <c r="I6" s="13" t="s">
        <v>4</v>
      </c>
      <c r="J6" s="167" t="s">
        <v>144</v>
      </c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9"/>
      <c r="W6" s="148" t="s">
        <v>5</v>
      </c>
      <c r="X6" s="149"/>
      <c r="Y6" s="149"/>
      <c r="Z6" s="150"/>
      <c r="AA6" s="14" t="s">
        <v>132</v>
      </c>
      <c r="AB6" s="8"/>
      <c r="AC6" s="8"/>
      <c r="AD6" s="7"/>
      <c r="AE6" s="2"/>
    </row>
    <row r="7" spans="1:31" ht="12.75" customHeight="1">
      <c r="A7" s="43"/>
      <c r="B7" s="44"/>
      <c r="C7" s="152"/>
      <c r="D7" s="155"/>
      <c r="E7" s="155"/>
      <c r="F7" s="155"/>
      <c r="G7" s="158"/>
      <c r="H7" s="160" t="s">
        <v>87</v>
      </c>
      <c r="I7" s="163" t="s">
        <v>2</v>
      </c>
      <c r="J7" s="123">
        <v>1</v>
      </c>
      <c r="K7" s="124">
        <v>2</v>
      </c>
      <c r="L7" s="124">
        <v>1</v>
      </c>
      <c r="M7" s="124">
        <v>0</v>
      </c>
      <c r="N7" s="124">
        <v>1</v>
      </c>
      <c r="O7" s="124">
        <v>2</v>
      </c>
      <c r="P7" s="124">
        <v>1</v>
      </c>
      <c r="Q7" s="124">
        <v>2</v>
      </c>
      <c r="R7" s="124">
        <v>2</v>
      </c>
      <c r="S7" s="124">
        <v>0</v>
      </c>
      <c r="T7" s="124">
        <v>0</v>
      </c>
      <c r="U7" s="124">
        <v>0</v>
      </c>
      <c r="V7" s="50" t="s">
        <v>25</v>
      </c>
      <c r="W7" s="165" t="s">
        <v>14</v>
      </c>
      <c r="X7" s="177" t="s">
        <v>86</v>
      </c>
      <c r="Y7" s="180" t="s">
        <v>88</v>
      </c>
      <c r="Z7" s="174" t="s">
        <v>9</v>
      </c>
      <c r="AA7" s="181" t="s">
        <v>89</v>
      </c>
      <c r="AB7" s="165" t="s">
        <v>3</v>
      </c>
      <c r="AC7" s="163" t="s">
        <v>143</v>
      </c>
      <c r="AD7" s="174" t="s">
        <v>142</v>
      </c>
      <c r="AE7" s="45"/>
    </row>
    <row r="8" spans="1:31" ht="12.75" customHeight="1" thickBot="1">
      <c r="A8" s="43"/>
      <c r="B8" s="44"/>
      <c r="C8" s="152"/>
      <c r="D8" s="155"/>
      <c r="E8" s="155"/>
      <c r="F8" s="155"/>
      <c r="G8" s="158"/>
      <c r="H8" s="161"/>
      <c r="I8" s="164"/>
      <c r="J8" s="51">
        <v>1</v>
      </c>
      <c r="K8" s="52">
        <v>1</v>
      </c>
      <c r="L8" s="52">
        <v>1</v>
      </c>
      <c r="M8" s="52">
        <v>1</v>
      </c>
      <c r="N8" s="52">
        <v>1</v>
      </c>
      <c r="O8" s="52">
        <v>1</v>
      </c>
      <c r="P8" s="52">
        <v>1</v>
      </c>
      <c r="Q8" s="52">
        <v>1</v>
      </c>
      <c r="R8" s="52">
        <v>1</v>
      </c>
      <c r="S8" s="52">
        <v>1</v>
      </c>
      <c r="T8" s="52">
        <v>1</v>
      </c>
      <c r="U8" s="52">
        <v>2</v>
      </c>
      <c r="V8" s="53" t="s">
        <v>24</v>
      </c>
      <c r="W8" s="166"/>
      <c r="X8" s="178"/>
      <c r="Y8" s="172"/>
      <c r="Z8" s="175"/>
      <c r="AA8" s="152"/>
      <c r="AB8" s="170"/>
      <c r="AC8" s="172"/>
      <c r="AD8" s="175"/>
      <c r="AE8" s="45"/>
    </row>
    <row r="9" spans="1:31" ht="95.25" customHeight="1" thickBot="1">
      <c r="A9" s="26" t="s">
        <v>0</v>
      </c>
      <c r="B9" s="27" t="s">
        <v>13</v>
      </c>
      <c r="C9" s="153"/>
      <c r="D9" s="156"/>
      <c r="E9" s="156"/>
      <c r="F9" s="156"/>
      <c r="G9" s="159"/>
      <c r="H9" s="162"/>
      <c r="I9" s="159"/>
      <c r="J9" s="4" t="s">
        <v>171</v>
      </c>
      <c r="K9" s="4" t="s">
        <v>172</v>
      </c>
      <c r="L9" s="4" t="s">
        <v>173</v>
      </c>
      <c r="M9" s="4" t="s">
        <v>152</v>
      </c>
      <c r="N9" s="4" t="s">
        <v>174</v>
      </c>
      <c r="O9" s="4" t="s">
        <v>175</v>
      </c>
      <c r="P9" s="4" t="s">
        <v>176</v>
      </c>
      <c r="Q9" s="4" t="s">
        <v>177</v>
      </c>
      <c r="R9" s="4" t="s">
        <v>178</v>
      </c>
      <c r="S9" s="122"/>
      <c r="T9" s="4"/>
      <c r="U9" s="18"/>
      <c r="V9" s="3"/>
      <c r="W9" s="162"/>
      <c r="X9" s="179"/>
      <c r="Y9" s="173"/>
      <c r="Z9" s="176"/>
      <c r="AA9" s="153"/>
      <c r="AB9" s="171"/>
      <c r="AC9" s="173"/>
      <c r="AD9" s="176"/>
      <c r="AE9" s="19" t="s">
        <v>69</v>
      </c>
    </row>
    <row r="10" spans="1:31" ht="12.75">
      <c r="A10" s="33">
        <v>1</v>
      </c>
      <c r="B10" s="31"/>
      <c r="C10" s="29" t="s">
        <v>183</v>
      </c>
      <c r="D10" s="10">
        <v>58</v>
      </c>
      <c r="E10" s="10"/>
      <c r="F10" s="5">
        <v>2003</v>
      </c>
      <c r="G10" s="11" t="s">
        <v>180</v>
      </c>
      <c r="H10" s="88">
        <v>0.016666666666666666</v>
      </c>
      <c r="I10" s="89">
        <v>0.05012731481481481</v>
      </c>
      <c r="J10" s="10">
        <v>4</v>
      </c>
      <c r="K10" s="10">
        <v>2</v>
      </c>
      <c r="L10" s="10">
        <v>4</v>
      </c>
      <c r="M10" s="10"/>
      <c r="N10" s="10">
        <v>2</v>
      </c>
      <c r="O10" s="10"/>
      <c r="P10" s="10">
        <v>2</v>
      </c>
      <c r="Q10" s="10"/>
      <c r="R10" s="10"/>
      <c r="S10" s="10"/>
      <c r="T10" s="10"/>
      <c r="U10" s="10"/>
      <c r="V10" s="36"/>
      <c r="W10" s="39">
        <f>TIME(0,J10,0)*$J$7/$J$8+TIME(0,K10,0)*$K$7/$K$8+TIME(0,L10,0)*$L$7/$L$8+TIME(0,M10,0)*$M$7/$M$8+TIME(0,N10,0)*$N$7/$N$8+TIME(0,O10,0)*$O$7/$O$8+TIME(0,P10,0)*$P$7/$P$8+TIME(0,Q10,0)*$Q$7/$Q$8+TIME(0,R10,0)*$R$7/$R$8</f>
        <v>0.011111111111111112</v>
      </c>
      <c r="X10" s="118"/>
      <c r="Y10" s="46"/>
      <c r="Z10" s="40">
        <f>I10-H10+W10-Y10-X10</f>
        <v>0.044571759259259255</v>
      </c>
      <c r="AA10" s="114">
        <v>0</v>
      </c>
      <c r="AB10" s="116">
        <v>0</v>
      </c>
      <c r="AC10" s="119">
        <v>6</v>
      </c>
      <c r="AD10" s="9">
        <f>+AB10-AA10+TIME(0,6-AC10,0)</f>
        <v>0</v>
      </c>
      <c r="AE10" s="41">
        <f>Z10+AD10+AD11</f>
        <v>0.044571759259259255</v>
      </c>
    </row>
    <row r="11" spans="1:31" ht="12.75">
      <c r="A11" s="24"/>
      <c r="B11" s="32"/>
      <c r="C11" s="30" t="s">
        <v>206</v>
      </c>
      <c r="D11" s="103">
        <f>+D10</f>
        <v>58</v>
      </c>
      <c r="E11" s="103">
        <f>+E10</f>
        <v>0</v>
      </c>
      <c r="F11" s="35">
        <v>2004</v>
      </c>
      <c r="G11" s="12" t="s">
        <v>180</v>
      </c>
      <c r="H11" s="104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>
        <f>+T10</f>
        <v>0</v>
      </c>
      <c r="U11" s="105">
        <f>+U10</f>
        <v>0</v>
      </c>
      <c r="V11" s="105">
        <f>+V10</f>
        <v>0</v>
      </c>
      <c r="W11" s="49">
        <f>+W10</f>
        <v>0.011111111111111112</v>
      </c>
      <c r="X11" s="47">
        <f>+X10</f>
        <v>0</v>
      </c>
      <c r="Y11" s="47">
        <f>+Y10</f>
        <v>0</v>
      </c>
      <c r="Z11" s="38">
        <f>I11-H11+W11-Y11</f>
        <v>0.011111111111111112</v>
      </c>
      <c r="AA11" s="113">
        <v>0</v>
      </c>
      <c r="AB11" s="115">
        <v>0</v>
      </c>
      <c r="AC11" s="117">
        <v>0</v>
      </c>
      <c r="AD11" s="37">
        <f>+AB11-AA11+TIME(0,AC11,0)</f>
        <v>0</v>
      </c>
      <c r="AE11" s="54">
        <f>+AE10</f>
        <v>0.044571759259259255</v>
      </c>
    </row>
    <row r="12" spans="1:31" ht="12.75">
      <c r="A12" s="33">
        <v>2</v>
      </c>
      <c r="B12" s="31"/>
      <c r="C12" s="29" t="s">
        <v>207</v>
      </c>
      <c r="D12" s="10">
        <v>57</v>
      </c>
      <c r="E12" s="10"/>
      <c r="F12" s="5">
        <v>2003</v>
      </c>
      <c r="G12" s="11" t="s">
        <v>180</v>
      </c>
      <c r="H12" s="88">
        <v>0.020833333333333332</v>
      </c>
      <c r="I12" s="89">
        <v>0.06380787037037038</v>
      </c>
      <c r="J12" s="10">
        <v>3</v>
      </c>
      <c r="K12" s="10">
        <v>2</v>
      </c>
      <c r="L12" s="10">
        <v>4</v>
      </c>
      <c r="M12" s="10"/>
      <c r="N12" s="10">
        <v>1</v>
      </c>
      <c r="O12" s="10"/>
      <c r="P12" s="10">
        <v>4</v>
      </c>
      <c r="Q12" s="10">
        <v>1</v>
      </c>
      <c r="R12" s="10"/>
      <c r="S12" s="10"/>
      <c r="T12" s="10"/>
      <c r="U12" s="107"/>
      <c r="V12" s="36"/>
      <c r="W12" s="39">
        <f>TIME(0,J12,0)*$J$7/$J$8+TIME(0,K12,0)*$K$7/$K$8+TIME(0,L12,0)*$L$7/$L$8+TIME(0,M12,0)*$M$7/$M$8+TIME(0,N12,0)*$N$7/$N$8+TIME(0,O12,0)*$O$7/$O$8+TIME(0,P12,0)*$P$7/$P$8+TIME(0,Q12,0)*$Q$7/$Q$8+TIME(0,R12,0)*$R$7/$R$8</f>
        <v>0.0125</v>
      </c>
      <c r="X12" s="48"/>
      <c r="Y12" s="46">
        <v>0.000775462962962963</v>
      </c>
      <c r="Z12" s="40">
        <f>I12-H12+W12-Y12-X12</f>
        <v>0.05469907407407408</v>
      </c>
      <c r="AA12" s="114">
        <v>0</v>
      </c>
      <c r="AB12" s="116">
        <v>0</v>
      </c>
      <c r="AC12" s="119">
        <v>6</v>
      </c>
      <c r="AD12" s="9">
        <f>+AB12-AA12+TIME(0,6-AC12,0)</f>
        <v>0</v>
      </c>
      <c r="AE12" s="41">
        <f>Z12+AD12+AD13</f>
        <v>0.05469907407407408</v>
      </c>
    </row>
    <row r="13" spans="1:31" ht="12.75">
      <c r="A13" s="24"/>
      <c r="B13" s="32"/>
      <c r="C13" s="30" t="s">
        <v>182</v>
      </c>
      <c r="D13" s="103">
        <f>+D12</f>
        <v>57</v>
      </c>
      <c r="E13" s="103">
        <f>+E12</f>
        <v>0</v>
      </c>
      <c r="F13" s="35">
        <v>2002</v>
      </c>
      <c r="G13" s="12" t="s">
        <v>180</v>
      </c>
      <c r="H13" s="104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>
        <f>+T12</f>
        <v>0</v>
      </c>
      <c r="U13" s="105">
        <f>+U12</f>
        <v>0</v>
      </c>
      <c r="V13" s="105">
        <f>+V12</f>
        <v>0</v>
      </c>
      <c r="W13" s="49">
        <f>+W12</f>
        <v>0.0125</v>
      </c>
      <c r="X13" s="47">
        <f>+X12</f>
        <v>0</v>
      </c>
      <c r="Y13" s="47">
        <f>+Y12</f>
        <v>0.000775462962962963</v>
      </c>
      <c r="Z13" s="38">
        <f>I13-H13+W13-Y13</f>
        <v>0.011724537037037037</v>
      </c>
      <c r="AA13" s="113">
        <v>0</v>
      </c>
      <c r="AB13" s="115">
        <v>0</v>
      </c>
      <c r="AC13" s="117">
        <v>0</v>
      </c>
      <c r="AD13" s="37">
        <f>+AB13-AA13+TIME(0,AC13,0)</f>
        <v>0</v>
      </c>
      <c r="AE13" s="54">
        <f>+AE12</f>
        <v>0.05469907407407408</v>
      </c>
    </row>
    <row r="14" spans="1:31" ht="12.75">
      <c r="A14" s="33">
        <v>3</v>
      </c>
      <c r="B14" s="31"/>
      <c r="C14" s="29" t="s">
        <v>204</v>
      </c>
      <c r="D14" s="10">
        <v>63</v>
      </c>
      <c r="E14" s="10"/>
      <c r="F14" s="5">
        <v>2004</v>
      </c>
      <c r="G14" s="11" t="s">
        <v>193</v>
      </c>
      <c r="H14" s="88">
        <v>0.024999999999999998</v>
      </c>
      <c r="I14" s="89">
        <v>0.07831018518518519</v>
      </c>
      <c r="J14" s="10">
        <v>3</v>
      </c>
      <c r="K14" s="10">
        <v>2</v>
      </c>
      <c r="L14" s="10"/>
      <c r="M14" s="10"/>
      <c r="N14" s="10">
        <v>1</v>
      </c>
      <c r="O14" s="10"/>
      <c r="P14" s="10">
        <v>4</v>
      </c>
      <c r="Q14" s="10">
        <v>1</v>
      </c>
      <c r="R14" s="10"/>
      <c r="S14" s="10"/>
      <c r="T14" s="10"/>
      <c r="U14" s="10"/>
      <c r="V14" s="36"/>
      <c r="W14" s="39">
        <f>TIME(0,J14,0)*$J$7/$J$8+TIME(0,K14,0)*$K$7/$K$8+TIME(0,L14,0)*$L$7/$L$8+TIME(0,M14,0)*$M$7/$M$8+TIME(0,N14,0)*$N$7/$N$8+TIME(0,O14,0)*$O$7/$O$8+TIME(0,P14,0)*$P$7/$P$8+TIME(0,Q14,0)*$Q$7/$Q$8+TIME(0,R14,0)*$R$7/$R$8</f>
        <v>0.009722222222222222</v>
      </c>
      <c r="X14" s="48"/>
      <c r="Y14" s="46"/>
      <c r="Z14" s="40">
        <f>I14-H14+W14-Y14-X14</f>
        <v>0.06303240740740743</v>
      </c>
      <c r="AA14" s="114">
        <v>0</v>
      </c>
      <c r="AB14" s="116">
        <v>0</v>
      </c>
      <c r="AC14" s="119">
        <v>6</v>
      </c>
      <c r="AD14" s="9">
        <f>+AB14-AA14+TIME(0,6-AC14,0)</f>
        <v>0</v>
      </c>
      <c r="AE14" s="41">
        <f>Z14+AD14+AD15</f>
        <v>0.06303240740740743</v>
      </c>
    </row>
    <row r="15" spans="1:31" ht="12.75">
      <c r="A15" s="24"/>
      <c r="B15" s="32"/>
      <c r="C15" s="30" t="s">
        <v>205</v>
      </c>
      <c r="D15" s="103">
        <f>+D14</f>
        <v>63</v>
      </c>
      <c r="E15" s="103">
        <f>+E14</f>
        <v>0</v>
      </c>
      <c r="F15" s="35">
        <v>2006</v>
      </c>
      <c r="G15" s="12" t="s">
        <v>193</v>
      </c>
      <c r="H15" s="104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>
        <f>+T14</f>
        <v>0</v>
      </c>
      <c r="U15" s="105">
        <f>+U14</f>
        <v>0</v>
      </c>
      <c r="V15" s="105">
        <f>+V14</f>
        <v>0</v>
      </c>
      <c r="W15" s="15">
        <f>+W14</f>
        <v>0.009722222222222222</v>
      </c>
      <c r="X15" s="47">
        <f>+X14</f>
        <v>0</v>
      </c>
      <c r="Y15" s="47">
        <f>+Y14</f>
        <v>0</v>
      </c>
      <c r="Z15" s="38">
        <f>I15-H15+W15-Y15</f>
        <v>0.009722222222222222</v>
      </c>
      <c r="AA15" s="113">
        <v>0</v>
      </c>
      <c r="AB15" s="115">
        <v>0</v>
      </c>
      <c r="AC15" s="117">
        <v>0</v>
      </c>
      <c r="AD15" s="37">
        <f>+AB15-AA15+TIME(0,AC15,0)</f>
        <v>0</v>
      </c>
      <c r="AE15" s="54">
        <f>+AE14</f>
        <v>0.06303240740740743</v>
      </c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</sheetData>
  <sheetProtection/>
  <mergeCells count="17">
    <mergeCell ref="AB7:AB9"/>
    <mergeCell ref="AC7:AC9"/>
    <mergeCell ref="AD7:AD9"/>
    <mergeCell ref="X7:X9"/>
    <mergeCell ref="Y7:Y9"/>
    <mergeCell ref="Z7:Z9"/>
    <mergeCell ref="AA7:AA9"/>
    <mergeCell ref="W6:Z6"/>
    <mergeCell ref="C6:C9"/>
    <mergeCell ref="D6:D9"/>
    <mergeCell ref="E6:E9"/>
    <mergeCell ref="F6:F9"/>
    <mergeCell ref="G6:G9"/>
    <mergeCell ref="H7:H9"/>
    <mergeCell ref="I7:I9"/>
    <mergeCell ref="W7:W9"/>
    <mergeCell ref="J6:V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1">
      <selection activeCell="Z7" sqref="Z7:Z9"/>
    </sheetView>
  </sheetViews>
  <sheetFormatPr defaultColWidth="9.00390625" defaultRowHeight="12.75"/>
  <cols>
    <col min="1" max="1" width="2.625" style="1" customWidth="1"/>
    <col min="2" max="2" width="1.75390625" style="1" customWidth="1"/>
    <col min="3" max="3" width="14.875" style="1" customWidth="1"/>
    <col min="4" max="4" width="3.375" style="1" customWidth="1"/>
    <col min="5" max="5" width="2.875" style="1" customWidth="1"/>
    <col min="6" max="6" width="5.25390625" style="1" customWidth="1"/>
    <col min="7" max="7" width="11.75390625" style="1" customWidth="1"/>
    <col min="8" max="9" width="6.75390625" style="1" customWidth="1"/>
    <col min="10" max="18" width="2.75390625" style="1" customWidth="1"/>
    <col min="19" max="21" width="1.875" style="1" customWidth="1"/>
    <col min="22" max="22" width="3.375" style="1" customWidth="1"/>
    <col min="23" max="23" width="7.00390625" style="1" customWidth="1"/>
    <col min="24" max="24" width="6.875" style="1" customWidth="1"/>
    <col min="25" max="25" width="6.125" style="1" customWidth="1"/>
    <col min="26" max="26" width="7.75390625" style="1" customWidth="1"/>
    <col min="27" max="28" width="6.00390625" style="1" customWidth="1"/>
    <col min="29" max="29" width="2.875" style="1" customWidth="1"/>
    <col min="30" max="30" width="6.75390625" style="1" customWidth="1"/>
    <col min="31" max="31" width="7.125" style="1" customWidth="1"/>
    <col min="32" max="16384" width="9.125" style="1" customWidth="1"/>
  </cols>
  <sheetData>
    <row r="1" spans="3:19" ht="34.5" customHeight="1">
      <c r="C1" t="s">
        <v>7</v>
      </c>
      <c r="G1" s="17" t="s">
        <v>163</v>
      </c>
      <c r="H1" s="16"/>
      <c r="I1"/>
      <c r="J1"/>
      <c r="K1"/>
      <c r="L1"/>
      <c r="M1"/>
      <c r="N1"/>
      <c r="O1"/>
      <c r="P1"/>
      <c r="Q1"/>
      <c r="R1"/>
      <c r="S1"/>
    </row>
    <row r="2" spans="3:19" ht="15" customHeight="1">
      <c r="C2" t="s">
        <v>8</v>
      </c>
      <c r="G2" s="120" t="s">
        <v>162</v>
      </c>
      <c r="H2" s="16"/>
      <c r="I2" s="121" t="s">
        <v>164</v>
      </c>
      <c r="J2"/>
      <c r="K2"/>
      <c r="L2"/>
      <c r="M2"/>
      <c r="N2"/>
      <c r="O2"/>
      <c r="P2"/>
      <c r="Q2"/>
      <c r="R2"/>
      <c r="S2"/>
    </row>
    <row r="3" spans="8:19" ht="8.25" customHeight="1" thickBot="1">
      <c r="H3" s="16"/>
      <c r="I3"/>
      <c r="J3"/>
      <c r="K3"/>
      <c r="L3"/>
      <c r="M3"/>
      <c r="N3"/>
      <c r="O3"/>
      <c r="P3"/>
      <c r="Q3"/>
      <c r="R3"/>
      <c r="S3"/>
    </row>
    <row r="4" spans="3:19" ht="16.5" thickBot="1">
      <c r="C4" t="s">
        <v>6</v>
      </c>
      <c r="D4"/>
      <c r="E4"/>
      <c r="G4" s="20" t="s">
        <v>167</v>
      </c>
      <c r="H4" s="21"/>
      <c r="I4" s="22"/>
      <c r="J4" s="22"/>
      <c r="K4" s="21"/>
      <c r="L4" s="23"/>
      <c r="M4" s="21"/>
      <c r="N4" s="55" t="s">
        <v>151</v>
      </c>
      <c r="O4" s="56"/>
      <c r="P4" s="57"/>
      <c r="Q4" s="57"/>
      <c r="R4" s="57"/>
      <c r="S4" s="58"/>
    </row>
    <row r="5" spans="3:31" ht="9" customHeight="1" thickBot="1"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1" ht="12.75" customHeight="1" thickBot="1">
      <c r="A6" s="28"/>
      <c r="B6" s="25"/>
      <c r="C6" s="151" t="s">
        <v>10</v>
      </c>
      <c r="D6" s="154" t="s">
        <v>1</v>
      </c>
      <c r="E6" s="154" t="s">
        <v>26</v>
      </c>
      <c r="F6" s="154" t="s">
        <v>11</v>
      </c>
      <c r="G6" s="157" t="s">
        <v>131</v>
      </c>
      <c r="H6" s="6"/>
      <c r="I6" s="13" t="s">
        <v>4</v>
      </c>
      <c r="J6" s="167" t="s">
        <v>144</v>
      </c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9"/>
      <c r="W6" s="148" t="s">
        <v>5</v>
      </c>
      <c r="X6" s="149"/>
      <c r="Y6" s="149"/>
      <c r="Z6" s="150"/>
      <c r="AA6" s="14" t="s">
        <v>132</v>
      </c>
      <c r="AB6" s="8"/>
      <c r="AC6" s="8"/>
      <c r="AD6" s="7"/>
      <c r="AE6" s="2"/>
    </row>
    <row r="7" spans="1:31" ht="12.75" customHeight="1">
      <c r="A7" s="43"/>
      <c r="B7" s="44"/>
      <c r="C7" s="152"/>
      <c r="D7" s="155"/>
      <c r="E7" s="155"/>
      <c r="F7" s="155"/>
      <c r="G7" s="158"/>
      <c r="H7" s="160" t="s">
        <v>87</v>
      </c>
      <c r="I7" s="163" t="s">
        <v>2</v>
      </c>
      <c r="J7" s="123">
        <v>1</v>
      </c>
      <c r="K7" s="124">
        <v>2</v>
      </c>
      <c r="L7" s="124">
        <v>1</v>
      </c>
      <c r="M7" s="124">
        <v>0</v>
      </c>
      <c r="N7" s="124">
        <v>1</v>
      </c>
      <c r="O7" s="124">
        <v>2</v>
      </c>
      <c r="P7" s="124">
        <v>1</v>
      </c>
      <c r="Q7" s="124">
        <v>2</v>
      </c>
      <c r="R7" s="124">
        <v>2</v>
      </c>
      <c r="S7" s="124">
        <v>0</v>
      </c>
      <c r="T7" s="124">
        <v>0</v>
      </c>
      <c r="U7" s="124">
        <v>0</v>
      </c>
      <c r="V7" s="50" t="s">
        <v>25</v>
      </c>
      <c r="W7" s="165" t="s">
        <v>14</v>
      </c>
      <c r="X7" s="177" t="s">
        <v>86</v>
      </c>
      <c r="Y7" s="180" t="s">
        <v>88</v>
      </c>
      <c r="Z7" s="174" t="s">
        <v>9</v>
      </c>
      <c r="AA7" s="181" t="s">
        <v>89</v>
      </c>
      <c r="AB7" s="165" t="s">
        <v>3</v>
      </c>
      <c r="AC7" s="163" t="s">
        <v>143</v>
      </c>
      <c r="AD7" s="174" t="s">
        <v>142</v>
      </c>
      <c r="AE7" s="45"/>
    </row>
    <row r="8" spans="1:31" ht="12.75" customHeight="1" thickBot="1">
      <c r="A8" s="43"/>
      <c r="B8" s="44"/>
      <c r="C8" s="152"/>
      <c r="D8" s="155"/>
      <c r="E8" s="155"/>
      <c r="F8" s="155"/>
      <c r="G8" s="158"/>
      <c r="H8" s="161"/>
      <c r="I8" s="164"/>
      <c r="J8" s="51">
        <v>1</v>
      </c>
      <c r="K8" s="52">
        <v>1</v>
      </c>
      <c r="L8" s="52">
        <v>1</v>
      </c>
      <c r="M8" s="52">
        <v>1</v>
      </c>
      <c r="N8" s="52">
        <v>1</v>
      </c>
      <c r="O8" s="52">
        <v>1</v>
      </c>
      <c r="P8" s="52">
        <v>1</v>
      </c>
      <c r="Q8" s="52">
        <v>1</v>
      </c>
      <c r="R8" s="52">
        <v>1</v>
      </c>
      <c r="S8" s="52">
        <v>1</v>
      </c>
      <c r="T8" s="52">
        <v>1</v>
      </c>
      <c r="U8" s="52">
        <v>2</v>
      </c>
      <c r="V8" s="53" t="s">
        <v>24</v>
      </c>
      <c r="W8" s="166"/>
      <c r="X8" s="178"/>
      <c r="Y8" s="172"/>
      <c r="Z8" s="175"/>
      <c r="AA8" s="152"/>
      <c r="AB8" s="170"/>
      <c r="AC8" s="172"/>
      <c r="AD8" s="175"/>
      <c r="AE8" s="45"/>
    </row>
    <row r="9" spans="1:31" ht="95.25" customHeight="1" thickBot="1">
      <c r="A9" s="26" t="s">
        <v>0</v>
      </c>
      <c r="B9" s="27" t="s">
        <v>13</v>
      </c>
      <c r="C9" s="153"/>
      <c r="D9" s="156"/>
      <c r="E9" s="156"/>
      <c r="F9" s="156"/>
      <c r="G9" s="159"/>
      <c r="H9" s="162"/>
      <c r="I9" s="159"/>
      <c r="J9" s="4" t="s">
        <v>171</v>
      </c>
      <c r="K9" s="4" t="s">
        <v>172</v>
      </c>
      <c r="L9" s="4" t="s">
        <v>173</v>
      </c>
      <c r="M9" s="4" t="s">
        <v>152</v>
      </c>
      <c r="N9" s="4" t="s">
        <v>174</v>
      </c>
      <c r="O9" s="4" t="s">
        <v>175</v>
      </c>
      <c r="P9" s="4" t="s">
        <v>176</v>
      </c>
      <c r="Q9" s="4" t="s">
        <v>177</v>
      </c>
      <c r="R9" s="4" t="s">
        <v>178</v>
      </c>
      <c r="S9" s="122"/>
      <c r="T9" s="4"/>
      <c r="U9" s="18"/>
      <c r="V9" s="3"/>
      <c r="W9" s="162"/>
      <c r="X9" s="179"/>
      <c r="Y9" s="173"/>
      <c r="Z9" s="176"/>
      <c r="AA9" s="153"/>
      <c r="AB9" s="171"/>
      <c r="AC9" s="173"/>
      <c r="AD9" s="176"/>
      <c r="AE9" s="19" t="s">
        <v>69</v>
      </c>
    </row>
    <row r="10" spans="1:31" ht="12.75">
      <c r="A10" s="33">
        <v>1</v>
      </c>
      <c r="B10" s="31"/>
      <c r="C10" s="29" t="s">
        <v>196</v>
      </c>
      <c r="D10" s="10">
        <v>52</v>
      </c>
      <c r="E10" s="10"/>
      <c r="F10" s="5">
        <v>2001</v>
      </c>
      <c r="G10" s="11" t="s">
        <v>193</v>
      </c>
      <c r="H10" s="88">
        <v>0.012499999999999999</v>
      </c>
      <c r="I10" s="89">
        <v>0.04268518518518519</v>
      </c>
      <c r="J10" s="10">
        <v>2</v>
      </c>
      <c r="K10" s="10">
        <v>2</v>
      </c>
      <c r="L10" s="10"/>
      <c r="M10" s="10"/>
      <c r="N10" s="10"/>
      <c r="O10" s="10"/>
      <c r="P10" s="10">
        <v>2</v>
      </c>
      <c r="Q10" s="10">
        <v>1</v>
      </c>
      <c r="R10" s="10"/>
      <c r="S10" s="10"/>
      <c r="T10" s="10"/>
      <c r="U10" s="107"/>
      <c r="V10" s="36"/>
      <c r="W10" s="39">
        <f>TIME(0,J10,0)*$J$7/$J$8+TIME(0,K10,0)*$K$7/$K$8+TIME(0,L10,0)*$L$7/$L$8+TIME(0,M10,0)*$M$7/$M$8+TIME(0,N10,0)*$N$7/$N$8+TIME(0,O10,0)*$O$7/$O$8+TIME(0,P10,0)*$P$7/$P$8+TIME(0,Q10,0)*$Q$7/$Q$8+TIME(0,R10,0)*$R$7/$R$8</f>
        <v>0.006944444444444445</v>
      </c>
      <c r="X10" s="48"/>
      <c r="Y10" s="46">
        <v>0.0005787037037037038</v>
      </c>
      <c r="Z10" s="40">
        <f>I10-H10+W10-Y10-X10</f>
        <v>0.03655092592592593</v>
      </c>
      <c r="AA10" s="114">
        <v>0</v>
      </c>
      <c r="AB10" s="116">
        <v>0</v>
      </c>
      <c r="AC10" s="119">
        <v>6</v>
      </c>
      <c r="AD10" s="9">
        <f>+AB10-AA10+TIME(0,6-AC10,0)</f>
        <v>0</v>
      </c>
      <c r="AE10" s="41">
        <f>Z10+AD10+AD11</f>
        <v>0.03655092592592593</v>
      </c>
    </row>
    <row r="11" spans="1:31" ht="12.75">
      <c r="A11" s="24"/>
      <c r="B11" s="32"/>
      <c r="C11" s="30" t="s">
        <v>197</v>
      </c>
      <c r="D11" s="103">
        <f>+D10</f>
        <v>52</v>
      </c>
      <c r="E11" s="103">
        <f>+E10</f>
        <v>0</v>
      </c>
      <c r="F11" s="35">
        <v>2001</v>
      </c>
      <c r="G11" s="12" t="s">
        <v>193</v>
      </c>
      <c r="H11" s="104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>
        <f aca="true" t="shared" si="0" ref="T11:Y11">+T10</f>
        <v>0</v>
      </c>
      <c r="U11" s="105">
        <f t="shared" si="0"/>
        <v>0</v>
      </c>
      <c r="V11" s="105">
        <f t="shared" si="0"/>
        <v>0</v>
      </c>
      <c r="W11" s="187">
        <f t="shared" si="0"/>
        <v>0.006944444444444445</v>
      </c>
      <c r="X11" s="47">
        <f t="shared" si="0"/>
        <v>0</v>
      </c>
      <c r="Y11" s="47">
        <f t="shared" si="0"/>
        <v>0.0005787037037037038</v>
      </c>
      <c r="Z11" s="38">
        <f>I11-H11+W11-Y11</f>
        <v>0.006365740740740741</v>
      </c>
      <c r="AA11" s="113">
        <v>0</v>
      </c>
      <c r="AB11" s="115">
        <v>0</v>
      </c>
      <c r="AC11" s="117">
        <v>0</v>
      </c>
      <c r="AD11" s="37">
        <f>+AB11-AA11+TIME(0,AC11,0)</f>
        <v>0</v>
      </c>
      <c r="AE11" s="54">
        <f>+AE10</f>
        <v>0.03655092592592593</v>
      </c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</sheetData>
  <sheetProtection/>
  <mergeCells count="17">
    <mergeCell ref="AA7:AA9"/>
    <mergeCell ref="AB7:AB9"/>
    <mergeCell ref="AC7:AC9"/>
    <mergeCell ref="AD7:AD9"/>
    <mergeCell ref="W6:Z6"/>
    <mergeCell ref="H7:H9"/>
    <mergeCell ref="I7:I9"/>
    <mergeCell ref="W7:W9"/>
    <mergeCell ref="X7:X9"/>
    <mergeCell ref="Y7:Y9"/>
    <mergeCell ref="Z7:Z9"/>
    <mergeCell ref="C6:C9"/>
    <mergeCell ref="D6:D9"/>
    <mergeCell ref="E6:E9"/>
    <mergeCell ref="F6:F9"/>
    <mergeCell ref="G6:G9"/>
    <mergeCell ref="J6:V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4">
      <selection activeCell="Y10" sqref="Y10"/>
    </sheetView>
  </sheetViews>
  <sheetFormatPr defaultColWidth="9.00390625" defaultRowHeight="12.75"/>
  <cols>
    <col min="1" max="1" width="2.625" style="1" customWidth="1"/>
    <col min="2" max="2" width="1.75390625" style="1" customWidth="1"/>
    <col min="3" max="3" width="14.875" style="1" customWidth="1"/>
    <col min="4" max="4" width="3.375" style="1" customWidth="1"/>
    <col min="5" max="5" width="2.875" style="1" customWidth="1"/>
    <col min="6" max="6" width="5.125" style="1" customWidth="1"/>
    <col min="7" max="7" width="11.75390625" style="1" customWidth="1"/>
    <col min="8" max="9" width="6.75390625" style="1" customWidth="1"/>
    <col min="10" max="18" width="2.75390625" style="1" customWidth="1"/>
    <col min="19" max="21" width="1.875" style="1" customWidth="1"/>
    <col min="22" max="22" width="3.375" style="1" customWidth="1"/>
    <col min="23" max="23" width="7.00390625" style="1" customWidth="1"/>
    <col min="24" max="24" width="6.875" style="1" customWidth="1"/>
    <col min="25" max="25" width="6.125" style="1" customWidth="1"/>
    <col min="26" max="26" width="7.75390625" style="1" customWidth="1"/>
    <col min="27" max="28" width="6.00390625" style="1" customWidth="1"/>
    <col min="29" max="29" width="2.875" style="1" customWidth="1"/>
    <col min="30" max="30" width="6.75390625" style="1" customWidth="1"/>
    <col min="31" max="31" width="7.125" style="1" customWidth="1"/>
    <col min="32" max="16384" width="9.125" style="1" customWidth="1"/>
  </cols>
  <sheetData>
    <row r="1" spans="3:19" ht="34.5" customHeight="1">
      <c r="C1" t="s">
        <v>7</v>
      </c>
      <c r="G1" s="17" t="s">
        <v>163</v>
      </c>
      <c r="H1" s="16"/>
      <c r="I1"/>
      <c r="J1"/>
      <c r="K1"/>
      <c r="L1"/>
      <c r="M1"/>
      <c r="N1"/>
      <c r="O1"/>
      <c r="P1"/>
      <c r="Q1"/>
      <c r="R1"/>
      <c r="S1"/>
    </row>
    <row r="2" spans="3:19" ht="15" customHeight="1">
      <c r="C2" t="s">
        <v>8</v>
      </c>
      <c r="G2" s="120" t="s">
        <v>162</v>
      </c>
      <c r="H2" s="16"/>
      <c r="I2" s="121" t="s">
        <v>164</v>
      </c>
      <c r="J2"/>
      <c r="K2"/>
      <c r="L2"/>
      <c r="M2"/>
      <c r="N2"/>
      <c r="O2"/>
      <c r="P2"/>
      <c r="Q2"/>
      <c r="R2"/>
      <c r="S2"/>
    </row>
    <row r="3" spans="8:19" ht="8.25" customHeight="1" thickBot="1">
      <c r="H3" s="16"/>
      <c r="I3"/>
      <c r="J3"/>
      <c r="K3"/>
      <c r="L3"/>
      <c r="M3"/>
      <c r="N3"/>
      <c r="O3"/>
      <c r="P3"/>
      <c r="Q3"/>
      <c r="R3"/>
      <c r="S3"/>
    </row>
    <row r="4" spans="3:19" ht="16.5" thickBot="1">
      <c r="C4" t="s">
        <v>6</v>
      </c>
      <c r="D4"/>
      <c r="E4"/>
      <c r="G4" s="20" t="s">
        <v>168</v>
      </c>
      <c r="H4" s="21"/>
      <c r="I4" s="22"/>
      <c r="J4" s="22"/>
      <c r="K4" s="21"/>
      <c r="L4" s="23"/>
      <c r="M4" s="21"/>
      <c r="N4" s="55" t="s">
        <v>154</v>
      </c>
      <c r="O4" s="56"/>
      <c r="P4" s="57"/>
      <c r="Q4" s="57"/>
      <c r="R4" s="57"/>
      <c r="S4" s="58"/>
    </row>
    <row r="5" spans="3:31" ht="9" customHeight="1" thickBot="1"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1" ht="12.75" customHeight="1" thickBot="1">
      <c r="A6" s="28"/>
      <c r="B6" s="25"/>
      <c r="C6" s="151" t="s">
        <v>10</v>
      </c>
      <c r="D6" s="154" t="s">
        <v>1</v>
      </c>
      <c r="E6" s="154" t="s">
        <v>26</v>
      </c>
      <c r="F6" s="154" t="s">
        <v>11</v>
      </c>
      <c r="G6" s="157" t="s">
        <v>131</v>
      </c>
      <c r="H6" s="6"/>
      <c r="I6" s="13" t="s">
        <v>4</v>
      </c>
      <c r="J6" s="167" t="s">
        <v>144</v>
      </c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9"/>
      <c r="W6" s="148" t="s">
        <v>5</v>
      </c>
      <c r="X6" s="149"/>
      <c r="Y6" s="149"/>
      <c r="Z6" s="150"/>
      <c r="AA6" s="14" t="s">
        <v>132</v>
      </c>
      <c r="AB6" s="8"/>
      <c r="AC6" s="8"/>
      <c r="AD6" s="7"/>
      <c r="AE6" s="2"/>
    </row>
    <row r="7" spans="1:31" ht="12.75" customHeight="1">
      <c r="A7" s="43"/>
      <c r="B7" s="44"/>
      <c r="C7" s="152"/>
      <c r="D7" s="155"/>
      <c r="E7" s="155"/>
      <c r="F7" s="155"/>
      <c r="G7" s="158"/>
      <c r="H7" s="160" t="s">
        <v>87</v>
      </c>
      <c r="I7" s="163" t="s">
        <v>2</v>
      </c>
      <c r="J7" s="123">
        <v>1</v>
      </c>
      <c r="K7" s="124">
        <v>2</v>
      </c>
      <c r="L7" s="124">
        <v>1</v>
      </c>
      <c r="M7" s="124">
        <v>0</v>
      </c>
      <c r="N7" s="124">
        <v>1</v>
      </c>
      <c r="O7" s="124">
        <v>2</v>
      </c>
      <c r="P7" s="124">
        <v>1</v>
      </c>
      <c r="Q7" s="124">
        <v>2</v>
      </c>
      <c r="R7" s="124">
        <v>2</v>
      </c>
      <c r="S7" s="124">
        <v>0</v>
      </c>
      <c r="T7" s="124">
        <v>0</v>
      </c>
      <c r="U7" s="124">
        <v>0</v>
      </c>
      <c r="V7" s="50" t="s">
        <v>25</v>
      </c>
      <c r="W7" s="165" t="s">
        <v>14</v>
      </c>
      <c r="X7" s="177" t="s">
        <v>86</v>
      </c>
      <c r="Y7" s="180" t="s">
        <v>88</v>
      </c>
      <c r="Z7" s="174" t="s">
        <v>9</v>
      </c>
      <c r="AA7" s="181" t="s">
        <v>89</v>
      </c>
      <c r="AB7" s="165" t="s">
        <v>3</v>
      </c>
      <c r="AC7" s="163" t="s">
        <v>143</v>
      </c>
      <c r="AD7" s="174" t="s">
        <v>142</v>
      </c>
      <c r="AE7" s="45"/>
    </row>
    <row r="8" spans="1:31" ht="12.75" customHeight="1" thickBot="1">
      <c r="A8" s="43"/>
      <c r="B8" s="44"/>
      <c r="C8" s="152"/>
      <c r="D8" s="155"/>
      <c r="E8" s="155"/>
      <c r="F8" s="155"/>
      <c r="G8" s="158"/>
      <c r="H8" s="161"/>
      <c r="I8" s="164"/>
      <c r="J8" s="51">
        <v>1</v>
      </c>
      <c r="K8" s="52">
        <v>1</v>
      </c>
      <c r="L8" s="52">
        <v>1</v>
      </c>
      <c r="M8" s="52">
        <v>1</v>
      </c>
      <c r="N8" s="52">
        <v>1</v>
      </c>
      <c r="O8" s="52">
        <v>1</v>
      </c>
      <c r="P8" s="52">
        <v>1</v>
      </c>
      <c r="Q8" s="52">
        <v>1</v>
      </c>
      <c r="R8" s="52">
        <v>1</v>
      </c>
      <c r="S8" s="52">
        <v>1</v>
      </c>
      <c r="T8" s="52">
        <v>1</v>
      </c>
      <c r="U8" s="52">
        <v>2</v>
      </c>
      <c r="V8" s="53" t="s">
        <v>24</v>
      </c>
      <c r="W8" s="166"/>
      <c r="X8" s="178"/>
      <c r="Y8" s="172"/>
      <c r="Z8" s="175"/>
      <c r="AA8" s="152"/>
      <c r="AB8" s="170"/>
      <c r="AC8" s="172"/>
      <c r="AD8" s="175"/>
      <c r="AE8" s="45"/>
    </row>
    <row r="9" spans="1:31" ht="95.25" customHeight="1" thickBot="1">
      <c r="A9" s="26" t="s">
        <v>0</v>
      </c>
      <c r="B9" s="27" t="s">
        <v>13</v>
      </c>
      <c r="C9" s="153"/>
      <c r="D9" s="156"/>
      <c r="E9" s="156"/>
      <c r="F9" s="156"/>
      <c r="G9" s="159"/>
      <c r="H9" s="162"/>
      <c r="I9" s="159"/>
      <c r="J9" s="4" t="s">
        <v>171</v>
      </c>
      <c r="K9" s="4" t="s">
        <v>172</v>
      </c>
      <c r="L9" s="4" t="s">
        <v>173</v>
      </c>
      <c r="M9" s="4" t="s">
        <v>152</v>
      </c>
      <c r="N9" s="4" t="s">
        <v>174</v>
      </c>
      <c r="O9" s="4" t="s">
        <v>175</v>
      </c>
      <c r="P9" s="4" t="s">
        <v>176</v>
      </c>
      <c r="Q9" s="4" t="s">
        <v>177</v>
      </c>
      <c r="R9" s="4" t="s">
        <v>178</v>
      </c>
      <c r="S9" s="122"/>
      <c r="T9" s="4"/>
      <c r="U9" s="18"/>
      <c r="V9" s="3"/>
      <c r="W9" s="162"/>
      <c r="X9" s="179"/>
      <c r="Y9" s="173"/>
      <c r="Z9" s="176"/>
      <c r="AA9" s="153"/>
      <c r="AB9" s="171"/>
      <c r="AC9" s="173"/>
      <c r="AD9" s="176"/>
      <c r="AE9" s="19" t="s">
        <v>69</v>
      </c>
    </row>
    <row r="10" spans="1:31" ht="12.75">
      <c r="A10" s="33">
        <v>1</v>
      </c>
      <c r="B10" s="31"/>
      <c r="C10" s="29" t="s">
        <v>191</v>
      </c>
      <c r="D10" s="10">
        <v>54</v>
      </c>
      <c r="E10" s="10"/>
      <c r="F10" s="5">
        <v>1999</v>
      </c>
      <c r="G10" s="11" t="s">
        <v>189</v>
      </c>
      <c r="H10" s="88">
        <v>0</v>
      </c>
      <c r="I10" s="89">
        <v>0.04725694444444445</v>
      </c>
      <c r="J10" s="10">
        <v>2</v>
      </c>
      <c r="K10" s="10">
        <v>2</v>
      </c>
      <c r="L10" s="10"/>
      <c r="M10" s="10"/>
      <c r="N10" s="10">
        <v>1</v>
      </c>
      <c r="O10" s="10">
        <v>1</v>
      </c>
      <c r="P10" s="10"/>
      <c r="Q10" s="10">
        <v>3</v>
      </c>
      <c r="R10" s="10">
        <v>2</v>
      </c>
      <c r="S10" s="10"/>
      <c r="T10" s="10"/>
      <c r="U10" s="107"/>
      <c r="V10" s="36"/>
      <c r="W10" s="39">
        <f>TIME(0,J10,0)*$J$7/$J$8+TIME(0,K10,0)*$K$7/$K$8+TIME(0,L10,0)*$L$7/$L$8+TIME(0,M10,0)*$M$7/$M$8+TIME(0,N10,0)*$N$7/$N$8+TIME(0,O10,0)*$O$7/$O$8+TIME(0,P10,0)*$P$7/$P$8+TIME(0,Q10,0)*$Q$7/$Q$8+TIME(0,R10,0)*$R$7/$R$8</f>
        <v>0.013194444444444446</v>
      </c>
      <c r="X10" s="48"/>
      <c r="Y10" s="46">
        <v>0.007928240740740741</v>
      </c>
      <c r="Z10" s="40">
        <f>I10-H10+W10-Y10-X10</f>
        <v>0.05252314814814815</v>
      </c>
      <c r="AA10" s="114">
        <v>0</v>
      </c>
      <c r="AB10" s="116">
        <v>0</v>
      </c>
      <c r="AC10" s="119">
        <v>6</v>
      </c>
      <c r="AD10" s="9">
        <f>+AB10-AA10+TIME(0,6-AC10,0)</f>
        <v>0</v>
      </c>
      <c r="AE10" s="41">
        <f>Z10+AD10+AD11</f>
        <v>0.05252314814814815</v>
      </c>
    </row>
    <row r="11" spans="1:31" ht="12.75">
      <c r="A11" s="24"/>
      <c r="B11" s="32"/>
      <c r="C11" s="30" t="s">
        <v>192</v>
      </c>
      <c r="D11" s="103">
        <f>+D10</f>
        <v>54</v>
      </c>
      <c r="E11" s="103">
        <f>+E10</f>
        <v>0</v>
      </c>
      <c r="F11" s="35">
        <v>2002</v>
      </c>
      <c r="G11" s="12" t="s">
        <v>189</v>
      </c>
      <c r="H11" s="104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>
        <f aca="true" t="shared" si="0" ref="T11:Y11">+T10</f>
        <v>0</v>
      </c>
      <c r="U11" s="105">
        <f t="shared" si="0"/>
        <v>0</v>
      </c>
      <c r="V11" s="105">
        <f t="shared" si="0"/>
        <v>0</v>
      </c>
      <c r="W11" s="15">
        <f t="shared" si="0"/>
        <v>0.013194444444444446</v>
      </c>
      <c r="X11" s="47">
        <f t="shared" si="0"/>
        <v>0</v>
      </c>
      <c r="Y11" s="47">
        <f t="shared" si="0"/>
        <v>0.007928240740740741</v>
      </c>
      <c r="Z11" s="38">
        <f>I11-H11+W11-Y11</f>
        <v>0.005266203703703705</v>
      </c>
      <c r="AA11" s="113">
        <v>0</v>
      </c>
      <c r="AB11" s="115">
        <v>0</v>
      </c>
      <c r="AC11" s="117">
        <v>0</v>
      </c>
      <c r="AD11" s="37">
        <f>+AB11-AA11+TIME(0,AC11,0)</f>
        <v>0</v>
      </c>
      <c r="AE11" s="54">
        <f>+AE10</f>
        <v>0.05252314814814815</v>
      </c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</sheetData>
  <sheetProtection/>
  <mergeCells count="17">
    <mergeCell ref="AA7:AA9"/>
    <mergeCell ref="AB7:AB9"/>
    <mergeCell ref="AC7:AC9"/>
    <mergeCell ref="AD7:AD9"/>
    <mergeCell ref="W6:Z6"/>
    <mergeCell ref="H7:H9"/>
    <mergeCell ref="I7:I9"/>
    <mergeCell ref="W7:W9"/>
    <mergeCell ref="X7:X9"/>
    <mergeCell ref="Y7:Y9"/>
    <mergeCell ref="Z7:Z9"/>
    <mergeCell ref="C6:C9"/>
    <mergeCell ref="D6:D9"/>
    <mergeCell ref="E6:E9"/>
    <mergeCell ref="F6:F9"/>
    <mergeCell ref="G6:G9"/>
    <mergeCell ref="J6:V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5"/>
  <sheetViews>
    <sheetView zoomScalePageLayoutView="0" workbookViewId="0" topLeftCell="A4">
      <selection activeCell="G25" sqref="G25"/>
    </sheetView>
  </sheetViews>
  <sheetFormatPr defaultColWidth="9.00390625" defaultRowHeight="12.75"/>
  <cols>
    <col min="1" max="1" width="2.625" style="1" customWidth="1"/>
    <col min="2" max="2" width="1.75390625" style="1" customWidth="1"/>
    <col min="3" max="3" width="14.875" style="1" customWidth="1"/>
    <col min="4" max="4" width="3.375" style="1" customWidth="1"/>
    <col min="5" max="5" width="2.875" style="1" customWidth="1"/>
    <col min="6" max="6" width="5.375" style="1" customWidth="1"/>
    <col min="7" max="7" width="11.75390625" style="1" customWidth="1"/>
    <col min="8" max="9" width="6.75390625" style="1" customWidth="1"/>
    <col min="10" max="18" width="2.75390625" style="1" customWidth="1"/>
    <col min="19" max="21" width="1.875" style="1" customWidth="1"/>
    <col min="22" max="22" width="3.375" style="1" customWidth="1"/>
    <col min="23" max="23" width="7.00390625" style="1" customWidth="1"/>
    <col min="24" max="24" width="6.875" style="1" customWidth="1"/>
    <col min="25" max="25" width="6.125" style="1" customWidth="1"/>
    <col min="26" max="26" width="7.75390625" style="1" customWidth="1"/>
    <col min="27" max="28" width="6.00390625" style="1" customWidth="1"/>
    <col min="29" max="29" width="2.875" style="1" customWidth="1"/>
    <col min="30" max="30" width="6.75390625" style="1" customWidth="1"/>
    <col min="31" max="31" width="7.125" style="1" customWidth="1"/>
    <col min="32" max="16384" width="9.125" style="1" customWidth="1"/>
  </cols>
  <sheetData>
    <row r="1" spans="3:19" ht="34.5" customHeight="1">
      <c r="C1" t="s">
        <v>7</v>
      </c>
      <c r="G1" s="17" t="s">
        <v>163</v>
      </c>
      <c r="H1" s="16"/>
      <c r="I1"/>
      <c r="J1"/>
      <c r="K1"/>
      <c r="L1"/>
      <c r="M1"/>
      <c r="N1"/>
      <c r="O1"/>
      <c r="P1"/>
      <c r="Q1"/>
      <c r="R1"/>
      <c r="S1"/>
    </row>
    <row r="2" spans="3:19" ht="15" customHeight="1">
      <c r="C2" t="s">
        <v>8</v>
      </c>
      <c r="G2" s="120" t="s">
        <v>162</v>
      </c>
      <c r="H2" s="16"/>
      <c r="I2" s="121" t="s">
        <v>164</v>
      </c>
      <c r="J2"/>
      <c r="K2"/>
      <c r="L2"/>
      <c r="M2"/>
      <c r="N2"/>
      <c r="O2"/>
      <c r="P2"/>
      <c r="Q2"/>
      <c r="R2"/>
      <c r="S2"/>
    </row>
    <row r="3" spans="8:19" ht="8.25" customHeight="1" thickBot="1">
      <c r="H3" s="16"/>
      <c r="I3"/>
      <c r="J3"/>
      <c r="K3"/>
      <c r="L3"/>
      <c r="M3"/>
      <c r="N3"/>
      <c r="O3"/>
      <c r="P3"/>
      <c r="Q3"/>
      <c r="R3"/>
      <c r="S3"/>
    </row>
    <row r="4" spans="3:19" ht="16.5" thickBot="1">
      <c r="C4" t="s">
        <v>6</v>
      </c>
      <c r="D4"/>
      <c r="E4"/>
      <c r="G4" s="125" t="s">
        <v>66</v>
      </c>
      <c r="H4" s="126"/>
      <c r="I4" s="127"/>
      <c r="J4" s="127"/>
      <c r="K4" s="126"/>
      <c r="L4" s="128"/>
      <c r="M4" s="126"/>
      <c r="N4" s="129" t="s">
        <v>165</v>
      </c>
      <c r="O4" s="130"/>
      <c r="P4" s="131"/>
      <c r="Q4" s="131"/>
      <c r="R4" s="131"/>
      <c r="S4" s="132"/>
    </row>
    <row r="5" spans="3:31" ht="9" customHeight="1" thickBot="1"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1" ht="12.75" customHeight="1" thickBot="1">
      <c r="A6" s="133"/>
      <c r="B6" s="134"/>
      <c r="C6" s="151" t="s">
        <v>10</v>
      </c>
      <c r="D6" s="154" t="s">
        <v>1</v>
      </c>
      <c r="E6" s="154" t="s">
        <v>26</v>
      </c>
      <c r="F6" s="154" t="s">
        <v>11</v>
      </c>
      <c r="G6" s="157" t="s">
        <v>131</v>
      </c>
      <c r="H6" s="6"/>
      <c r="I6" s="13" t="s">
        <v>4</v>
      </c>
      <c r="J6" s="167" t="s">
        <v>144</v>
      </c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9"/>
      <c r="W6" s="148" t="s">
        <v>5</v>
      </c>
      <c r="X6" s="149"/>
      <c r="Y6" s="149"/>
      <c r="Z6" s="150"/>
      <c r="AA6" s="14" t="s">
        <v>132</v>
      </c>
      <c r="AB6" s="8"/>
      <c r="AC6" s="8"/>
      <c r="AD6" s="7"/>
      <c r="AE6" s="143"/>
    </row>
    <row r="7" spans="1:31" ht="12.75" customHeight="1">
      <c r="A7" s="135"/>
      <c r="B7" s="136"/>
      <c r="C7" s="152"/>
      <c r="D7" s="155"/>
      <c r="E7" s="155"/>
      <c r="F7" s="155"/>
      <c r="G7" s="158"/>
      <c r="H7" s="160" t="s">
        <v>87</v>
      </c>
      <c r="I7" s="163" t="s">
        <v>2</v>
      </c>
      <c r="J7" s="123">
        <v>1</v>
      </c>
      <c r="K7" s="124">
        <v>2</v>
      </c>
      <c r="L7" s="124">
        <v>1</v>
      </c>
      <c r="M7" s="124">
        <v>0</v>
      </c>
      <c r="N7" s="124">
        <v>1</v>
      </c>
      <c r="O7" s="124">
        <v>2</v>
      </c>
      <c r="P7" s="124">
        <v>1</v>
      </c>
      <c r="Q7" s="124">
        <v>2</v>
      </c>
      <c r="R7" s="124">
        <v>2</v>
      </c>
      <c r="S7" s="124">
        <v>0</v>
      </c>
      <c r="T7" s="124">
        <v>0</v>
      </c>
      <c r="U7" s="124">
        <v>0</v>
      </c>
      <c r="V7" s="50" t="s">
        <v>25</v>
      </c>
      <c r="W7" s="165" t="s">
        <v>14</v>
      </c>
      <c r="X7" s="177" t="s">
        <v>86</v>
      </c>
      <c r="Y7" s="180" t="s">
        <v>88</v>
      </c>
      <c r="Z7" s="174" t="s">
        <v>9</v>
      </c>
      <c r="AA7" s="181" t="s">
        <v>89</v>
      </c>
      <c r="AB7" s="165" t="s">
        <v>3</v>
      </c>
      <c r="AC7" s="163" t="s">
        <v>143</v>
      </c>
      <c r="AD7" s="174" t="s">
        <v>142</v>
      </c>
      <c r="AE7" s="144"/>
    </row>
    <row r="8" spans="1:31" ht="12.75" customHeight="1" thickBot="1">
      <c r="A8" s="135"/>
      <c r="B8" s="136"/>
      <c r="C8" s="152"/>
      <c r="D8" s="155"/>
      <c r="E8" s="155"/>
      <c r="F8" s="155"/>
      <c r="G8" s="158"/>
      <c r="H8" s="161"/>
      <c r="I8" s="164"/>
      <c r="J8" s="51">
        <v>1</v>
      </c>
      <c r="K8" s="52">
        <v>1</v>
      </c>
      <c r="L8" s="52">
        <v>1</v>
      </c>
      <c r="M8" s="52">
        <v>1</v>
      </c>
      <c r="N8" s="52">
        <v>1</v>
      </c>
      <c r="O8" s="52">
        <v>1</v>
      </c>
      <c r="P8" s="52">
        <v>1</v>
      </c>
      <c r="Q8" s="52">
        <v>1</v>
      </c>
      <c r="R8" s="52">
        <v>1</v>
      </c>
      <c r="S8" s="52">
        <v>1</v>
      </c>
      <c r="T8" s="52">
        <v>1</v>
      </c>
      <c r="U8" s="52">
        <v>2</v>
      </c>
      <c r="V8" s="53" t="s">
        <v>24</v>
      </c>
      <c r="W8" s="166"/>
      <c r="X8" s="178"/>
      <c r="Y8" s="172"/>
      <c r="Z8" s="175"/>
      <c r="AA8" s="152"/>
      <c r="AB8" s="170"/>
      <c r="AC8" s="172"/>
      <c r="AD8" s="175"/>
      <c r="AE8" s="144"/>
    </row>
    <row r="9" spans="1:31" ht="95.25" customHeight="1" thickBot="1">
      <c r="A9" s="137" t="s">
        <v>0</v>
      </c>
      <c r="B9" s="138" t="s">
        <v>13</v>
      </c>
      <c r="C9" s="153"/>
      <c r="D9" s="156"/>
      <c r="E9" s="156"/>
      <c r="F9" s="156"/>
      <c r="G9" s="159"/>
      <c r="H9" s="162"/>
      <c r="I9" s="159"/>
      <c r="J9" s="4" t="s">
        <v>171</v>
      </c>
      <c r="K9" s="4" t="s">
        <v>172</v>
      </c>
      <c r="L9" s="4" t="s">
        <v>173</v>
      </c>
      <c r="M9" s="4" t="s">
        <v>152</v>
      </c>
      <c r="N9" s="4" t="s">
        <v>174</v>
      </c>
      <c r="O9" s="4" t="s">
        <v>175</v>
      </c>
      <c r="P9" s="4" t="s">
        <v>176</v>
      </c>
      <c r="Q9" s="4" t="s">
        <v>177</v>
      </c>
      <c r="R9" s="4" t="s">
        <v>178</v>
      </c>
      <c r="S9" s="122"/>
      <c r="T9" s="4"/>
      <c r="U9" s="18"/>
      <c r="V9" s="3"/>
      <c r="W9" s="162"/>
      <c r="X9" s="179"/>
      <c r="Y9" s="173"/>
      <c r="Z9" s="176"/>
      <c r="AA9" s="153"/>
      <c r="AB9" s="171"/>
      <c r="AC9" s="173"/>
      <c r="AD9" s="176"/>
      <c r="AE9" s="145" t="s">
        <v>69</v>
      </c>
    </row>
    <row r="10" spans="1:31" ht="12.75">
      <c r="A10" s="139">
        <v>1</v>
      </c>
      <c r="B10" s="140"/>
      <c r="C10" s="29" t="s">
        <v>188</v>
      </c>
      <c r="D10" s="10">
        <v>55</v>
      </c>
      <c r="E10" s="10"/>
      <c r="F10" s="5">
        <v>2002</v>
      </c>
      <c r="G10" s="11" t="s">
        <v>189</v>
      </c>
      <c r="H10" s="88">
        <v>0.010416666666666666</v>
      </c>
      <c r="I10" s="89">
        <v>0.041666666666666664</v>
      </c>
      <c r="J10" s="10">
        <v>6</v>
      </c>
      <c r="K10" s="10"/>
      <c r="L10" s="10">
        <v>1</v>
      </c>
      <c r="M10" s="10"/>
      <c r="N10" s="10"/>
      <c r="O10" s="10"/>
      <c r="P10" s="10"/>
      <c r="Q10" s="10">
        <v>1</v>
      </c>
      <c r="R10" s="10"/>
      <c r="S10" s="10"/>
      <c r="T10" s="10"/>
      <c r="U10" s="10"/>
      <c r="V10" s="36"/>
      <c r="W10" s="39">
        <f>TIME(0,J10,0)*$J$7/$J$8+TIME(0,K10,0)*$K$7/$K$8+TIME(0,L10,0)*$L$7/$L$8+TIME(0,M10,0)*$M$7/$M$8+TIME(0,N10,0)*$N$7/$N$8+TIME(0,O10,0)*$O$7/$O$8+TIME(0,P10,0)*$P$7/$P$8+TIME(0,Q10,0)*$Q$7/$Q$8+TIME(0,R10,0)*$R$7/$R$8</f>
        <v>0.00625</v>
      </c>
      <c r="X10" s="48"/>
      <c r="Y10" s="46"/>
      <c r="Z10" s="40">
        <f>I10-H10+W10-Y10-X10</f>
        <v>0.0375</v>
      </c>
      <c r="AA10" s="114">
        <v>0</v>
      </c>
      <c r="AB10" s="116">
        <v>0</v>
      </c>
      <c r="AC10" s="119">
        <v>6</v>
      </c>
      <c r="AD10" s="9">
        <f>+AB10-AA10+TIME(0,6-AC10,0)</f>
        <v>0</v>
      </c>
      <c r="AE10" s="146">
        <f>Z10+AD10+AD11</f>
        <v>0.0375</v>
      </c>
    </row>
    <row r="11" spans="1:31" ht="12.75">
      <c r="A11" s="141"/>
      <c r="B11" s="142"/>
      <c r="C11" s="30" t="s">
        <v>190</v>
      </c>
      <c r="D11" s="103">
        <f>+D10</f>
        <v>55</v>
      </c>
      <c r="E11" s="103">
        <f>+E10</f>
        <v>0</v>
      </c>
      <c r="F11" s="35">
        <v>2002</v>
      </c>
      <c r="G11" s="188" t="s">
        <v>189</v>
      </c>
      <c r="H11" s="104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>
        <f>+T10</f>
        <v>0</v>
      </c>
      <c r="U11" s="105">
        <f>+U10</f>
        <v>0</v>
      </c>
      <c r="V11" s="105">
        <f>+V10</f>
        <v>0</v>
      </c>
      <c r="W11" s="49">
        <f>+W10</f>
        <v>0.00625</v>
      </c>
      <c r="X11" s="47">
        <f>+X10</f>
        <v>0</v>
      </c>
      <c r="Y11" s="47">
        <f>+Y10</f>
        <v>0</v>
      </c>
      <c r="Z11" s="38">
        <f>I11-H11+W11-Y11</f>
        <v>0.00625</v>
      </c>
      <c r="AA11" s="113">
        <v>0</v>
      </c>
      <c r="AB11" s="115">
        <v>0</v>
      </c>
      <c r="AC11" s="117">
        <v>0</v>
      </c>
      <c r="AD11" s="37">
        <f>+AB11-AA11+TIME(0,AC11,0)</f>
        <v>0</v>
      </c>
      <c r="AE11" s="147">
        <f>+AE10</f>
        <v>0.0375</v>
      </c>
    </row>
    <row r="12" spans="1:31" ht="12.75">
      <c r="A12" s="139">
        <v>2</v>
      </c>
      <c r="B12" s="140"/>
      <c r="C12" s="29" t="s">
        <v>179</v>
      </c>
      <c r="D12" s="10">
        <v>56</v>
      </c>
      <c r="E12" s="10"/>
      <c r="F12" s="5">
        <v>2002</v>
      </c>
      <c r="G12" s="11" t="s">
        <v>180</v>
      </c>
      <c r="H12" s="88">
        <v>0.0020833333333333333</v>
      </c>
      <c r="I12" s="89">
        <v>0.034270833333333334</v>
      </c>
      <c r="J12" s="10">
        <v>4</v>
      </c>
      <c r="K12" s="10">
        <v>1</v>
      </c>
      <c r="L12" s="10">
        <v>3</v>
      </c>
      <c r="M12" s="10"/>
      <c r="N12" s="10">
        <v>1</v>
      </c>
      <c r="O12" s="10">
        <v>1</v>
      </c>
      <c r="P12" s="10">
        <v>1</v>
      </c>
      <c r="Q12" s="10">
        <v>2</v>
      </c>
      <c r="R12" s="10"/>
      <c r="S12" s="10"/>
      <c r="T12" s="10"/>
      <c r="U12" s="107"/>
      <c r="V12" s="36"/>
      <c r="W12" s="39">
        <f>TIME(0,J12,0)*$J$7/$J$8+TIME(0,K12,0)*$K$7/$K$8+TIME(0,L12,0)*$L$7/$L$8+TIME(0,M12,0)*$M$7/$M$8+TIME(0,N12,0)*$N$7/$N$8+TIME(0,O12,0)*$O$7/$O$8+TIME(0,P12,0)*$P$7/$P$8+TIME(0,Q12,0)*$Q$7/$Q$8+TIME(0,R12,0)*$R$7/$R$8</f>
        <v>0.011805555555555555</v>
      </c>
      <c r="X12" s="48"/>
      <c r="Y12" s="46">
        <v>0.002615740740740741</v>
      </c>
      <c r="Z12" s="40">
        <f>I12-H12+W12-Y12-X12</f>
        <v>0.04137731481481482</v>
      </c>
      <c r="AA12" s="114">
        <v>0</v>
      </c>
      <c r="AB12" s="116">
        <v>0</v>
      </c>
      <c r="AC12" s="119">
        <v>6</v>
      </c>
      <c r="AD12" s="9">
        <f>+AB12-AA12+TIME(0,6-AC12,0)</f>
        <v>0</v>
      </c>
      <c r="AE12" s="146">
        <f>Z12+AD12+AD13</f>
        <v>0.04137731481481482</v>
      </c>
    </row>
    <row r="13" spans="1:31" ht="12.75">
      <c r="A13" s="141"/>
      <c r="B13" s="142"/>
      <c r="C13" s="30" t="s">
        <v>181</v>
      </c>
      <c r="D13" s="103">
        <f>+D12</f>
        <v>56</v>
      </c>
      <c r="E13" s="103">
        <f>+E12</f>
        <v>0</v>
      </c>
      <c r="F13" s="35">
        <v>2003</v>
      </c>
      <c r="G13" s="189" t="s">
        <v>180</v>
      </c>
      <c r="H13" s="104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>
        <f>+T12</f>
        <v>0</v>
      </c>
      <c r="U13" s="105">
        <f>+U12</f>
        <v>0</v>
      </c>
      <c r="V13" s="105">
        <f>+V12</f>
        <v>0</v>
      </c>
      <c r="W13" s="49">
        <f>+W12</f>
        <v>0.011805555555555555</v>
      </c>
      <c r="X13" s="47">
        <f>+X12</f>
        <v>0</v>
      </c>
      <c r="Y13" s="47">
        <f>+Y12</f>
        <v>0.002615740740740741</v>
      </c>
      <c r="Z13" s="38">
        <f>I13-H13+W13-Y13</f>
        <v>0.009189814814814814</v>
      </c>
      <c r="AA13" s="113">
        <v>0</v>
      </c>
      <c r="AB13" s="115">
        <v>0</v>
      </c>
      <c r="AC13" s="117">
        <v>0</v>
      </c>
      <c r="AD13" s="37">
        <f>+AB13-AA13+TIME(0,AC13,0)</f>
        <v>0</v>
      </c>
      <c r="AE13" s="147">
        <f>+AE12</f>
        <v>0.04137731481481482</v>
      </c>
    </row>
    <row r="14" spans="1:31" ht="12.75">
      <c r="A14" s="139">
        <v>3</v>
      </c>
      <c r="B14" s="140"/>
      <c r="C14" s="29" t="s">
        <v>198</v>
      </c>
      <c r="D14" s="10">
        <v>53</v>
      </c>
      <c r="E14" s="10"/>
      <c r="F14" s="5">
        <v>2002</v>
      </c>
      <c r="G14" s="11" t="s">
        <v>193</v>
      </c>
      <c r="H14" s="88">
        <v>0.0062499999999999995</v>
      </c>
      <c r="I14" s="89">
        <v>0.0390162037037037</v>
      </c>
      <c r="J14" s="10">
        <v>4</v>
      </c>
      <c r="K14" s="10">
        <v>2</v>
      </c>
      <c r="L14" s="10">
        <v>2</v>
      </c>
      <c r="M14" s="10"/>
      <c r="N14" s="10">
        <v>1</v>
      </c>
      <c r="O14" s="10"/>
      <c r="P14" s="10">
        <v>2</v>
      </c>
      <c r="Q14" s="10">
        <v>1</v>
      </c>
      <c r="R14" s="10"/>
      <c r="S14" s="10"/>
      <c r="T14" s="10"/>
      <c r="U14" s="10"/>
      <c r="V14" s="36"/>
      <c r="W14" s="39">
        <f>TIME(0,J14,0)*$J$7/$J$8+TIME(0,K14,0)*$K$7/$K$8+TIME(0,L14,0)*$L$7/$L$8+TIME(0,M14,0)*$M$7/$M$8+TIME(0,N14,0)*$N$7/$N$8+TIME(0,O14,0)*$O$7/$O$8+TIME(0,P14,0)*$P$7/$P$8+TIME(0,Q14,0)*$Q$7/$Q$8+TIME(0,R14,0)*$R$7/$R$8</f>
        <v>0.010416666666666668</v>
      </c>
      <c r="X14" s="48"/>
      <c r="Y14" s="46">
        <v>0.0011111111111111111</v>
      </c>
      <c r="Z14" s="40">
        <f>I14-H14+W14-Y14-X14</f>
        <v>0.04207175925925926</v>
      </c>
      <c r="AA14" s="114">
        <v>0</v>
      </c>
      <c r="AB14" s="116">
        <v>0</v>
      </c>
      <c r="AC14" s="119">
        <v>6</v>
      </c>
      <c r="AD14" s="9">
        <f>+AB14-AA14+TIME(0,6-AC14,0)</f>
        <v>0</v>
      </c>
      <c r="AE14" s="146">
        <f>Z14+AD14+AD15</f>
        <v>0.04207175925925926</v>
      </c>
    </row>
    <row r="15" spans="1:31" ht="12.75">
      <c r="A15" s="141"/>
      <c r="B15" s="142"/>
      <c r="C15" s="30" t="s">
        <v>199</v>
      </c>
      <c r="D15" s="103">
        <f>+D14</f>
        <v>53</v>
      </c>
      <c r="E15" s="103">
        <f>+E14</f>
        <v>0</v>
      </c>
      <c r="F15" s="35">
        <v>2002</v>
      </c>
      <c r="G15" s="12" t="s">
        <v>193</v>
      </c>
      <c r="H15" s="104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>
        <f>+T14</f>
        <v>0</v>
      </c>
      <c r="U15" s="105">
        <f>+U14</f>
        <v>0</v>
      </c>
      <c r="V15" s="105">
        <f>+V14</f>
        <v>0</v>
      </c>
      <c r="W15" s="15">
        <f>+W14</f>
        <v>0.010416666666666668</v>
      </c>
      <c r="X15" s="47">
        <f>+X14</f>
        <v>0</v>
      </c>
      <c r="Y15" s="47">
        <f>+Y14</f>
        <v>0.0011111111111111111</v>
      </c>
      <c r="Z15" s="38">
        <f>I15-H15+W15-Y15</f>
        <v>0.009305555555555556</v>
      </c>
      <c r="AA15" s="113">
        <v>0</v>
      </c>
      <c r="AB15" s="115">
        <v>0</v>
      </c>
      <c r="AC15" s="117">
        <v>0</v>
      </c>
      <c r="AD15" s="37">
        <f>+AB15-AA15+TIME(0,AC15,0)</f>
        <v>0</v>
      </c>
      <c r="AE15" s="147">
        <f>+AE14</f>
        <v>0.04207175925925926</v>
      </c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</sheetData>
  <sheetProtection/>
  <mergeCells count="17">
    <mergeCell ref="AA7:AA9"/>
    <mergeCell ref="AB7:AB9"/>
    <mergeCell ref="AC7:AC9"/>
    <mergeCell ref="AD7:AD9"/>
    <mergeCell ref="W6:Z6"/>
    <mergeCell ref="H7:H9"/>
    <mergeCell ref="I7:I9"/>
    <mergeCell ref="W7:W9"/>
    <mergeCell ref="X7:X9"/>
    <mergeCell ref="Y7:Y9"/>
    <mergeCell ref="Z7:Z9"/>
    <mergeCell ref="C6:C9"/>
    <mergeCell ref="D6:D9"/>
    <mergeCell ref="E6:E9"/>
    <mergeCell ref="F6:F9"/>
    <mergeCell ref="G6:G9"/>
    <mergeCell ref="J6:V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5"/>
  <sheetViews>
    <sheetView zoomScalePageLayoutView="0" workbookViewId="0" topLeftCell="A1">
      <selection activeCell="L12" sqref="L12"/>
    </sheetView>
  </sheetViews>
  <sheetFormatPr defaultColWidth="9.00390625" defaultRowHeight="12.75"/>
  <cols>
    <col min="1" max="1" width="2.625" style="1" customWidth="1"/>
    <col min="2" max="2" width="1.75390625" style="1" customWidth="1"/>
    <col min="3" max="3" width="15.375" style="1" customWidth="1"/>
    <col min="4" max="4" width="3.375" style="1" customWidth="1"/>
    <col min="5" max="5" width="2.875" style="1" customWidth="1"/>
    <col min="6" max="6" width="5.625" style="1" customWidth="1"/>
    <col min="7" max="7" width="11.75390625" style="1" customWidth="1"/>
    <col min="8" max="9" width="6.75390625" style="1" customWidth="1"/>
    <col min="10" max="18" width="2.75390625" style="1" customWidth="1"/>
    <col min="19" max="21" width="1.875" style="1" customWidth="1"/>
    <col min="22" max="22" width="3.375" style="1" customWidth="1"/>
    <col min="23" max="23" width="7.00390625" style="1" customWidth="1"/>
    <col min="24" max="24" width="6.875" style="1" customWidth="1"/>
    <col min="25" max="25" width="6.125" style="1" customWidth="1"/>
    <col min="26" max="26" width="7.75390625" style="1" customWidth="1"/>
    <col min="27" max="28" width="6.00390625" style="1" customWidth="1"/>
    <col min="29" max="29" width="2.875" style="1" customWidth="1"/>
    <col min="30" max="30" width="6.75390625" style="1" customWidth="1"/>
    <col min="31" max="31" width="7.125" style="1" customWidth="1"/>
    <col min="32" max="16384" width="9.125" style="1" customWidth="1"/>
  </cols>
  <sheetData>
    <row r="1" spans="3:19" ht="34.5" customHeight="1">
      <c r="C1" t="s">
        <v>7</v>
      </c>
      <c r="G1" s="17" t="s">
        <v>163</v>
      </c>
      <c r="H1" s="16"/>
      <c r="I1"/>
      <c r="J1"/>
      <c r="K1"/>
      <c r="L1"/>
      <c r="M1"/>
      <c r="N1"/>
      <c r="O1"/>
      <c r="P1"/>
      <c r="Q1"/>
      <c r="R1"/>
      <c r="S1"/>
    </row>
    <row r="2" spans="3:19" ht="15" customHeight="1">
      <c r="C2" t="s">
        <v>8</v>
      </c>
      <c r="G2" s="120" t="s">
        <v>162</v>
      </c>
      <c r="H2" s="16"/>
      <c r="I2" s="121" t="s">
        <v>164</v>
      </c>
      <c r="J2"/>
      <c r="K2"/>
      <c r="L2"/>
      <c r="M2"/>
      <c r="N2"/>
      <c r="O2"/>
      <c r="P2"/>
      <c r="Q2"/>
      <c r="R2"/>
      <c r="S2"/>
    </row>
    <row r="3" spans="8:19" ht="8.25" customHeight="1" thickBot="1">
      <c r="H3" s="16"/>
      <c r="I3"/>
      <c r="J3"/>
      <c r="K3"/>
      <c r="L3"/>
      <c r="M3"/>
      <c r="N3"/>
      <c r="O3"/>
      <c r="P3"/>
      <c r="Q3"/>
      <c r="R3"/>
      <c r="S3"/>
    </row>
    <row r="4" spans="3:19" ht="16.5" thickBot="1">
      <c r="C4" t="s">
        <v>6</v>
      </c>
      <c r="D4"/>
      <c r="E4"/>
      <c r="G4" s="125" t="s">
        <v>169</v>
      </c>
      <c r="H4" s="126"/>
      <c r="I4" s="127"/>
      <c r="J4" s="127"/>
      <c r="K4" s="126"/>
      <c r="L4" s="128"/>
      <c r="M4" s="126"/>
      <c r="N4" s="129" t="s">
        <v>151</v>
      </c>
      <c r="O4" s="130"/>
      <c r="P4" s="131"/>
      <c r="Q4" s="131"/>
      <c r="R4" s="131"/>
      <c r="S4" s="132"/>
    </row>
    <row r="5" spans="3:31" ht="9" customHeight="1" thickBot="1"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1" ht="12.75" customHeight="1" thickBot="1">
      <c r="A6" s="133"/>
      <c r="B6" s="134"/>
      <c r="C6" s="151" t="s">
        <v>10</v>
      </c>
      <c r="D6" s="154" t="s">
        <v>1</v>
      </c>
      <c r="E6" s="154" t="s">
        <v>26</v>
      </c>
      <c r="F6" s="154" t="s">
        <v>11</v>
      </c>
      <c r="G6" s="157" t="s">
        <v>131</v>
      </c>
      <c r="H6" s="6"/>
      <c r="I6" s="13" t="s">
        <v>4</v>
      </c>
      <c r="J6" s="167" t="s">
        <v>144</v>
      </c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9"/>
      <c r="W6" s="148" t="s">
        <v>5</v>
      </c>
      <c r="X6" s="149"/>
      <c r="Y6" s="149"/>
      <c r="Z6" s="150"/>
      <c r="AA6" s="14" t="s">
        <v>132</v>
      </c>
      <c r="AB6" s="8"/>
      <c r="AC6" s="8"/>
      <c r="AD6" s="7"/>
      <c r="AE6" s="143"/>
    </row>
    <row r="7" spans="1:31" ht="12.75" customHeight="1">
      <c r="A7" s="135"/>
      <c r="B7" s="136"/>
      <c r="C7" s="152"/>
      <c r="D7" s="155"/>
      <c r="E7" s="155"/>
      <c r="F7" s="155"/>
      <c r="G7" s="158"/>
      <c r="H7" s="160" t="s">
        <v>87</v>
      </c>
      <c r="I7" s="163" t="s">
        <v>2</v>
      </c>
      <c r="J7" s="123">
        <v>1</v>
      </c>
      <c r="K7" s="124">
        <v>2</v>
      </c>
      <c r="L7" s="124">
        <v>1</v>
      </c>
      <c r="M7" s="124">
        <v>0</v>
      </c>
      <c r="N7" s="124">
        <v>1</v>
      </c>
      <c r="O7" s="124">
        <v>2</v>
      </c>
      <c r="P7" s="124">
        <v>1</v>
      </c>
      <c r="Q7" s="124">
        <v>2</v>
      </c>
      <c r="R7" s="124">
        <v>2</v>
      </c>
      <c r="S7" s="124">
        <v>0</v>
      </c>
      <c r="T7" s="124">
        <v>0</v>
      </c>
      <c r="U7" s="124">
        <v>0</v>
      </c>
      <c r="V7" s="50" t="s">
        <v>25</v>
      </c>
      <c r="W7" s="165" t="s">
        <v>14</v>
      </c>
      <c r="X7" s="177" t="s">
        <v>86</v>
      </c>
      <c r="Y7" s="180" t="s">
        <v>88</v>
      </c>
      <c r="Z7" s="174" t="s">
        <v>9</v>
      </c>
      <c r="AA7" s="181" t="s">
        <v>89</v>
      </c>
      <c r="AB7" s="165" t="s">
        <v>3</v>
      </c>
      <c r="AC7" s="163" t="s">
        <v>143</v>
      </c>
      <c r="AD7" s="174" t="s">
        <v>142</v>
      </c>
      <c r="AE7" s="144"/>
    </row>
    <row r="8" spans="1:31" ht="12.75" customHeight="1" thickBot="1">
      <c r="A8" s="135"/>
      <c r="B8" s="136"/>
      <c r="C8" s="152"/>
      <c r="D8" s="155"/>
      <c r="E8" s="155"/>
      <c r="F8" s="155"/>
      <c r="G8" s="158"/>
      <c r="H8" s="161"/>
      <c r="I8" s="164"/>
      <c r="J8" s="51">
        <v>1</v>
      </c>
      <c r="K8" s="52">
        <v>1</v>
      </c>
      <c r="L8" s="52">
        <v>1</v>
      </c>
      <c r="M8" s="52">
        <v>1</v>
      </c>
      <c r="N8" s="52">
        <v>1</v>
      </c>
      <c r="O8" s="52">
        <v>1</v>
      </c>
      <c r="P8" s="52">
        <v>1</v>
      </c>
      <c r="Q8" s="52">
        <v>1</v>
      </c>
      <c r="R8" s="52">
        <v>1</v>
      </c>
      <c r="S8" s="52">
        <v>1</v>
      </c>
      <c r="T8" s="52">
        <v>1</v>
      </c>
      <c r="U8" s="52">
        <v>2</v>
      </c>
      <c r="V8" s="53" t="s">
        <v>24</v>
      </c>
      <c r="W8" s="166"/>
      <c r="X8" s="178"/>
      <c r="Y8" s="172"/>
      <c r="Z8" s="175"/>
      <c r="AA8" s="152"/>
      <c r="AB8" s="170"/>
      <c r="AC8" s="172"/>
      <c r="AD8" s="175"/>
      <c r="AE8" s="144"/>
    </row>
    <row r="9" spans="1:31" ht="95.25" customHeight="1" thickBot="1">
      <c r="A9" s="137" t="s">
        <v>0</v>
      </c>
      <c r="B9" s="138" t="s">
        <v>13</v>
      </c>
      <c r="C9" s="153"/>
      <c r="D9" s="156"/>
      <c r="E9" s="156"/>
      <c r="F9" s="156"/>
      <c r="G9" s="159"/>
      <c r="H9" s="162"/>
      <c r="I9" s="159"/>
      <c r="J9" s="4" t="s">
        <v>171</v>
      </c>
      <c r="K9" s="4" t="s">
        <v>172</v>
      </c>
      <c r="L9" s="4" t="s">
        <v>173</v>
      </c>
      <c r="M9" s="4" t="s">
        <v>152</v>
      </c>
      <c r="N9" s="4" t="s">
        <v>174</v>
      </c>
      <c r="O9" s="4" t="s">
        <v>175</v>
      </c>
      <c r="P9" s="4" t="s">
        <v>176</v>
      </c>
      <c r="Q9" s="4" t="s">
        <v>177</v>
      </c>
      <c r="R9" s="4" t="s">
        <v>178</v>
      </c>
      <c r="S9" s="122"/>
      <c r="T9" s="4"/>
      <c r="U9" s="18"/>
      <c r="V9" s="3"/>
      <c r="W9" s="162"/>
      <c r="X9" s="179"/>
      <c r="Y9" s="173"/>
      <c r="Z9" s="176"/>
      <c r="AA9" s="153"/>
      <c r="AB9" s="171"/>
      <c r="AC9" s="173"/>
      <c r="AD9" s="176"/>
      <c r="AE9" s="145" t="s">
        <v>69</v>
      </c>
    </row>
    <row r="10" spans="1:31" ht="12.75">
      <c r="A10" s="139">
        <v>1</v>
      </c>
      <c r="B10" s="140"/>
      <c r="C10" s="29" t="s">
        <v>184</v>
      </c>
      <c r="D10" s="10">
        <v>59</v>
      </c>
      <c r="E10" s="10"/>
      <c r="F10" s="5">
        <v>2000</v>
      </c>
      <c r="G10" s="11" t="s">
        <v>180</v>
      </c>
      <c r="H10" s="88">
        <v>0.014583333333333332</v>
      </c>
      <c r="I10" s="89">
        <v>0.04386574074074074</v>
      </c>
      <c r="J10" s="10">
        <v>1</v>
      </c>
      <c r="K10" s="10">
        <v>2</v>
      </c>
      <c r="L10" s="10"/>
      <c r="M10" s="10"/>
      <c r="N10" s="10">
        <v>1</v>
      </c>
      <c r="O10" s="10"/>
      <c r="P10" s="10"/>
      <c r="Q10" s="10">
        <v>3</v>
      </c>
      <c r="R10" s="10"/>
      <c r="S10" s="10"/>
      <c r="T10" s="10"/>
      <c r="U10" s="107"/>
      <c r="V10" s="36"/>
      <c r="W10" s="39">
        <f>TIME(0,J10,0)*$J$7/$J$8+TIME(0,K10,0)*$K$7/$K$8+TIME(0,L10,0)*$L$7/$L$8+TIME(0,M10,0)*$M$7/$M$8+TIME(0,N10,0)*$N$7/$N$8+TIME(0,O10,0)*$O$7/$O$8+TIME(0,P10,0)*$P$7/$P$8+TIME(0,Q10,0)*$Q$7/$Q$8+TIME(0,R10,0)*$R$7/$R$8</f>
        <v>0.008333333333333333</v>
      </c>
      <c r="X10" s="48"/>
      <c r="Y10" s="46">
        <v>0.00034722222222222224</v>
      </c>
      <c r="Z10" s="40">
        <f>I10-H10+W10-Y10-X10</f>
        <v>0.03726851851851852</v>
      </c>
      <c r="AA10" s="114">
        <v>0</v>
      </c>
      <c r="AB10" s="116">
        <v>0</v>
      </c>
      <c r="AC10" s="119">
        <v>6</v>
      </c>
      <c r="AD10" s="9">
        <f>+AB10-AA10+TIME(0,6-AC10,0)</f>
        <v>0</v>
      </c>
      <c r="AE10" s="146">
        <f>Z10+AD10+AD11</f>
        <v>0.03726851851851852</v>
      </c>
    </row>
    <row r="11" spans="1:31" ht="12.75">
      <c r="A11" s="141"/>
      <c r="B11" s="142"/>
      <c r="C11" s="30" t="s">
        <v>185</v>
      </c>
      <c r="D11" s="103">
        <f>+D10</f>
        <v>59</v>
      </c>
      <c r="E11" s="103">
        <f>+E10</f>
        <v>0</v>
      </c>
      <c r="F11" s="35">
        <v>2001</v>
      </c>
      <c r="G11" s="12" t="s">
        <v>180</v>
      </c>
      <c r="H11" s="104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>
        <f>+T10</f>
        <v>0</v>
      </c>
      <c r="U11" s="105">
        <f>+U10</f>
        <v>0</v>
      </c>
      <c r="V11" s="105">
        <f>+V10</f>
        <v>0</v>
      </c>
      <c r="W11" s="49">
        <f>+W10</f>
        <v>0.008333333333333333</v>
      </c>
      <c r="X11" s="47">
        <f>+X10</f>
        <v>0</v>
      </c>
      <c r="Y11" s="47">
        <f>+Y10</f>
        <v>0.00034722222222222224</v>
      </c>
      <c r="Z11" s="38">
        <f>I11-H11+W11-Y11</f>
        <v>0.00798611111111111</v>
      </c>
      <c r="AA11" s="113">
        <v>0</v>
      </c>
      <c r="AB11" s="115">
        <v>0</v>
      </c>
      <c r="AC11" s="117">
        <v>0</v>
      </c>
      <c r="AD11" s="37">
        <f>+AB11-AA11+TIME(0,AC11,0)</f>
        <v>0</v>
      </c>
      <c r="AE11" s="147">
        <f>+AE10</f>
        <v>0.03726851851851852</v>
      </c>
    </row>
    <row r="12" spans="1:31" ht="12.75">
      <c r="A12" s="139">
        <v>2</v>
      </c>
      <c r="B12" s="140"/>
      <c r="C12" s="29" t="s">
        <v>202</v>
      </c>
      <c r="D12" s="10">
        <v>62</v>
      </c>
      <c r="E12" s="10"/>
      <c r="F12" s="5">
        <v>2001</v>
      </c>
      <c r="G12" s="11" t="s">
        <v>203</v>
      </c>
      <c r="H12" s="88">
        <v>0.02291666666666667</v>
      </c>
      <c r="I12" s="89">
        <v>0.05174768518518519</v>
      </c>
      <c r="J12" s="10">
        <v>3</v>
      </c>
      <c r="K12" s="10">
        <v>2</v>
      </c>
      <c r="L12" s="10">
        <v>1</v>
      </c>
      <c r="M12" s="10"/>
      <c r="N12" s="10">
        <v>1</v>
      </c>
      <c r="O12" s="10">
        <v>1</v>
      </c>
      <c r="P12" s="10">
        <v>3</v>
      </c>
      <c r="Q12" s="10">
        <v>1</v>
      </c>
      <c r="R12" s="10"/>
      <c r="S12" s="10"/>
      <c r="T12" s="10"/>
      <c r="U12" s="10"/>
      <c r="V12" s="36"/>
      <c r="W12" s="39">
        <f>TIME(0,J12,0)*$J$7/$J$8+TIME(0,K12,0)*$K$7/$K$8+TIME(0,L12,0)*$L$7/$L$8+TIME(0,M12,0)*$M$7/$M$8+TIME(0,N12,0)*$N$7/$N$8+TIME(0,O12,0)*$O$7/$O$8+TIME(0,P12,0)*$P$7/$P$8+TIME(0,Q12,0)*$Q$7/$Q$8+TIME(0,R12,0)*$R$7/$R$8</f>
        <v>0.011111111111111112</v>
      </c>
      <c r="X12" s="48"/>
      <c r="Y12" s="46">
        <v>0.0013425925925925925</v>
      </c>
      <c r="Z12" s="40">
        <f>I12-H12+W12-Y12-X12</f>
        <v>0.03859953703703704</v>
      </c>
      <c r="AA12" s="114">
        <v>0</v>
      </c>
      <c r="AB12" s="116">
        <v>0</v>
      </c>
      <c r="AC12" s="119">
        <v>6</v>
      </c>
      <c r="AD12" s="9">
        <f>+AB12-AA12+TIME(0,6-AC12,0)</f>
        <v>0</v>
      </c>
      <c r="AE12" s="146">
        <f>Z12+AD12+AD13</f>
        <v>0.03859953703703704</v>
      </c>
    </row>
    <row r="13" spans="1:31" ht="12.75">
      <c r="A13" s="141"/>
      <c r="B13" s="142"/>
      <c r="C13" s="30" t="s">
        <v>208</v>
      </c>
      <c r="D13" s="103">
        <f>+D12</f>
        <v>62</v>
      </c>
      <c r="E13" s="103">
        <f>+E12</f>
        <v>0</v>
      </c>
      <c r="F13" s="35">
        <v>2002</v>
      </c>
      <c r="G13" s="12" t="s">
        <v>203</v>
      </c>
      <c r="H13" s="104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>
        <f>+T12</f>
        <v>0</v>
      </c>
      <c r="U13" s="105">
        <f>+U12</f>
        <v>0</v>
      </c>
      <c r="V13" s="105">
        <f>+V12</f>
        <v>0</v>
      </c>
      <c r="W13" s="49">
        <f>+W12</f>
        <v>0.011111111111111112</v>
      </c>
      <c r="X13" s="47">
        <f>+X12</f>
        <v>0</v>
      </c>
      <c r="Y13" s="47">
        <f>+Y12</f>
        <v>0.0013425925925925925</v>
      </c>
      <c r="Z13" s="38">
        <f>I13-H13+W13-Y13</f>
        <v>0.009768518518518518</v>
      </c>
      <c r="AA13" s="113">
        <v>0</v>
      </c>
      <c r="AB13" s="115">
        <v>0</v>
      </c>
      <c r="AC13" s="117">
        <v>0</v>
      </c>
      <c r="AD13" s="37">
        <f>+AB13-AA13+TIME(0,AC13,0)</f>
        <v>0</v>
      </c>
      <c r="AE13" s="147">
        <f>+AE12</f>
        <v>0.03859953703703704</v>
      </c>
    </row>
    <row r="14" spans="1:31" ht="12.75">
      <c r="A14" s="139">
        <v>3</v>
      </c>
      <c r="B14" s="140"/>
      <c r="C14" s="29" t="s">
        <v>194</v>
      </c>
      <c r="D14" s="10">
        <v>51</v>
      </c>
      <c r="E14" s="10"/>
      <c r="F14" s="5">
        <v>2001</v>
      </c>
      <c r="G14" s="11" t="s">
        <v>193</v>
      </c>
      <c r="H14" s="88">
        <v>0.01875</v>
      </c>
      <c r="I14" s="89">
        <v>0.0592824074074074</v>
      </c>
      <c r="J14" s="10">
        <v>4</v>
      </c>
      <c r="K14" s="10">
        <v>2</v>
      </c>
      <c r="L14" s="10">
        <v>1</v>
      </c>
      <c r="M14" s="10"/>
      <c r="N14" s="10">
        <v>1</v>
      </c>
      <c r="O14" s="10"/>
      <c r="P14" s="10">
        <v>3</v>
      </c>
      <c r="Q14" s="10">
        <v>1</v>
      </c>
      <c r="R14" s="10"/>
      <c r="S14" s="10"/>
      <c r="T14" s="10"/>
      <c r="U14" s="10"/>
      <c r="V14" s="36"/>
      <c r="W14" s="39">
        <f>TIME(0,J14,0)*$J$7/$J$8+TIME(0,K14,0)*$K$7/$K$8+TIME(0,L14,0)*$L$7/$L$8+TIME(0,M14,0)*$M$7/$M$8+TIME(0,N14,0)*$N$7/$N$8+TIME(0,O14,0)*$O$7/$O$8+TIME(0,P14,0)*$P$7/$P$8+TIME(0,Q14,0)*$Q$7/$Q$8+TIME(0,R14,0)*$R$7/$R$8</f>
        <v>0.010416666666666668</v>
      </c>
      <c r="X14" s="48"/>
      <c r="Y14" s="46"/>
      <c r="Z14" s="40">
        <f>I14-H14+W14-Y14-X14</f>
        <v>0.05094907407407408</v>
      </c>
      <c r="AA14" s="114">
        <v>0</v>
      </c>
      <c r="AB14" s="116">
        <v>0</v>
      </c>
      <c r="AC14" s="119">
        <v>6</v>
      </c>
      <c r="AD14" s="9">
        <f>+AB14-AA14+TIME(0,6-AC14,0)</f>
        <v>0</v>
      </c>
      <c r="AE14" s="146">
        <f>Z14+AD14+AD15</f>
        <v>0.05094907407407408</v>
      </c>
    </row>
    <row r="15" spans="1:31" ht="12.75">
      <c r="A15" s="141"/>
      <c r="B15" s="142"/>
      <c r="C15" s="30" t="s">
        <v>195</v>
      </c>
      <c r="D15" s="103">
        <f>+D14</f>
        <v>51</v>
      </c>
      <c r="E15" s="103">
        <f>+E14</f>
        <v>0</v>
      </c>
      <c r="F15" s="35">
        <v>2004</v>
      </c>
      <c r="G15" s="12" t="s">
        <v>193</v>
      </c>
      <c r="H15" s="104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>
        <f>+T14</f>
        <v>0</v>
      </c>
      <c r="U15" s="105">
        <f>+U14</f>
        <v>0</v>
      </c>
      <c r="V15" s="105">
        <f>+V14</f>
        <v>0</v>
      </c>
      <c r="W15" s="15">
        <f>+W14</f>
        <v>0.010416666666666668</v>
      </c>
      <c r="X15" s="47">
        <f>+X14</f>
        <v>0</v>
      </c>
      <c r="Y15" s="47">
        <f>+Y14</f>
        <v>0</v>
      </c>
      <c r="Z15" s="38">
        <f>I15-H15+W15-Y15</f>
        <v>0.010416666666666668</v>
      </c>
      <c r="AA15" s="113">
        <v>0</v>
      </c>
      <c r="AB15" s="115">
        <v>0</v>
      </c>
      <c r="AC15" s="117">
        <v>0</v>
      </c>
      <c r="AD15" s="37">
        <f>+AB15-AA15+TIME(0,AC15,0)</f>
        <v>0</v>
      </c>
      <c r="AE15" s="147">
        <f>+AE14</f>
        <v>0.05094907407407408</v>
      </c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</sheetData>
  <sheetProtection/>
  <mergeCells count="17">
    <mergeCell ref="AA7:AA9"/>
    <mergeCell ref="AB7:AB9"/>
    <mergeCell ref="AC7:AC9"/>
    <mergeCell ref="AD7:AD9"/>
    <mergeCell ref="W6:Z6"/>
    <mergeCell ref="H7:H9"/>
    <mergeCell ref="I7:I9"/>
    <mergeCell ref="W7:W9"/>
    <mergeCell ref="X7:X9"/>
    <mergeCell ref="Y7:Y9"/>
    <mergeCell ref="Z7:Z9"/>
    <mergeCell ref="C6:C9"/>
    <mergeCell ref="D6:D9"/>
    <mergeCell ref="E6:E9"/>
    <mergeCell ref="F6:F9"/>
    <mergeCell ref="G6:G9"/>
    <mergeCell ref="J6:V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4">
      <selection activeCell="R10" sqref="R10"/>
    </sheetView>
  </sheetViews>
  <sheetFormatPr defaultColWidth="9.00390625" defaultRowHeight="12.75"/>
  <cols>
    <col min="1" max="1" width="2.625" style="1" customWidth="1"/>
    <col min="2" max="2" width="1.75390625" style="1" customWidth="1"/>
    <col min="3" max="3" width="14.875" style="1" customWidth="1"/>
    <col min="4" max="4" width="3.375" style="1" customWidth="1"/>
    <col min="5" max="5" width="2.875" style="1" customWidth="1"/>
    <col min="6" max="6" width="5.625" style="1" customWidth="1"/>
    <col min="7" max="7" width="11.75390625" style="1" customWidth="1"/>
    <col min="8" max="9" width="6.75390625" style="1" customWidth="1"/>
    <col min="10" max="18" width="2.75390625" style="1" customWidth="1"/>
    <col min="19" max="21" width="1.875" style="1" customWidth="1"/>
    <col min="22" max="22" width="3.375" style="1" customWidth="1"/>
    <col min="23" max="23" width="7.00390625" style="1" customWidth="1"/>
    <col min="24" max="24" width="6.875" style="1" customWidth="1"/>
    <col min="25" max="25" width="6.125" style="1" customWidth="1"/>
    <col min="26" max="26" width="7.75390625" style="1" customWidth="1"/>
    <col min="27" max="28" width="6.00390625" style="1" customWidth="1"/>
    <col min="29" max="29" width="2.875" style="1" customWidth="1"/>
    <col min="30" max="30" width="6.75390625" style="1" customWidth="1"/>
    <col min="31" max="31" width="7.125" style="1" customWidth="1"/>
    <col min="32" max="16384" width="9.125" style="1" customWidth="1"/>
  </cols>
  <sheetData>
    <row r="1" spans="3:19" ht="34.5" customHeight="1">
      <c r="C1" t="s">
        <v>7</v>
      </c>
      <c r="G1" s="17" t="s">
        <v>163</v>
      </c>
      <c r="H1" s="16"/>
      <c r="I1"/>
      <c r="J1"/>
      <c r="K1"/>
      <c r="L1"/>
      <c r="M1"/>
      <c r="N1"/>
      <c r="O1"/>
      <c r="P1"/>
      <c r="Q1"/>
      <c r="R1"/>
      <c r="S1"/>
    </row>
    <row r="2" spans="3:19" ht="15" customHeight="1">
      <c r="C2" t="s">
        <v>8</v>
      </c>
      <c r="G2" s="120" t="s">
        <v>162</v>
      </c>
      <c r="H2" s="16"/>
      <c r="I2" s="121" t="s">
        <v>164</v>
      </c>
      <c r="J2"/>
      <c r="K2"/>
      <c r="L2"/>
      <c r="M2"/>
      <c r="N2"/>
      <c r="O2"/>
      <c r="P2"/>
      <c r="Q2"/>
      <c r="R2"/>
      <c r="S2"/>
    </row>
    <row r="3" spans="8:19" ht="8.25" customHeight="1" thickBot="1">
      <c r="H3" s="16"/>
      <c r="I3"/>
      <c r="J3"/>
      <c r="K3"/>
      <c r="L3"/>
      <c r="M3"/>
      <c r="N3"/>
      <c r="O3"/>
      <c r="P3"/>
      <c r="Q3"/>
      <c r="R3"/>
      <c r="S3"/>
    </row>
    <row r="4" spans="3:19" ht="16.5" thickBot="1">
      <c r="C4" t="s">
        <v>6</v>
      </c>
      <c r="D4"/>
      <c r="E4"/>
      <c r="G4" s="125" t="s">
        <v>170</v>
      </c>
      <c r="H4" s="126"/>
      <c r="I4" s="127"/>
      <c r="J4" s="127"/>
      <c r="K4" s="126"/>
      <c r="L4" s="128"/>
      <c r="M4" s="126"/>
      <c r="N4" s="129" t="s">
        <v>154</v>
      </c>
      <c r="O4" s="130"/>
      <c r="P4" s="131"/>
      <c r="Q4" s="131"/>
      <c r="R4" s="131"/>
      <c r="S4" s="132"/>
    </row>
    <row r="5" spans="3:31" ht="9" customHeight="1" thickBot="1"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1" ht="12.75" customHeight="1" thickBot="1">
      <c r="A6" s="133"/>
      <c r="B6" s="134"/>
      <c r="C6" s="151" t="s">
        <v>10</v>
      </c>
      <c r="D6" s="154" t="s">
        <v>1</v>
      </c>
      <c r="E6" s="154" t="s">
        <v>26</v>
      </c>
      <c r="F6" s="154" t="s">
        <v>11</v>
      </c>
      <c r="G6" s="157" t="s">
        <v>131</v>
      </c>
      <c r="H6" s="6"/>
      <c r="I6" s="13" t="s">
        <v>4</v>
      </c>
      <c r="J6" s="167" t="s">
        <v>144</v>
      </c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9"/>
      <c r="W6" s="148" t="s">
        <v>5</v>
      </c>
      <c r="X6" s="149"/>
      <c r="Y6" s="149"/>
      <c r="Z6" s="150"/>
      <c r="AA6" s="14" t="s">
        <v>132</v>
      </c>
      <c r="AB6" s="8"/>
      <c r="AC6" s="8"/>
      <c r="AD6" s="7"/>
      <c r="AE6" s="143"/>
    </row>
    <row r="7" spans="1:31" ht="12.75" customHeight="1">
      <c r="A7" s="135"/>
      <c r="B7" s="136"/>
      <c r="C7" s="152"/>
      <c r="D7" s="155"/>
      <c r="E7" s="155"/>
      <c r="F7" s="155"/>
      <c r="G7" s="158"/>
      <c r="H7" s="160" t="s">
        <v>87</v>
      </c>
      <c r="I7" s="163" t="s">
        <v>2</v>
      </c>
      <c r="J7" s="123">
        <v>1</v>
      </c>
      <c r="K7" s="124">
        <v>2</v>
      </c>
      <c r="L7" s="124">
        <v>1</v>
      </c>
      <c r="M7" s="124">
        <v>0</v>
      </c>
      <c r="N7" s="124">
        <v>1</v>
      </c>
      <c r="O7" s="124">
        <v>2</v>
      </c>
      <c r="P7" s="124">
        <v>1</v>
      </c>
      <c r="Q7" s="124">
        <v>2</v>
      </c>
      <c r="R7" s="124">
        <v>2</v>
      </c>
      <c r="S7" s="124">
        <v>0</v>
      </c>
      <c r="T7" s="124">
        <v>0</v>
      </c>
      <c r="U7" s="124">
        <v>0</v>
      </c>
      <c r="V7" s="50" t="s">
        <v>25</v>
      </c>
      <c r="W7" s="165" t="s">
        <v>14</v>
      </c>
      <c r="X7" s="177" t="s">
        <v>86</v>
      </c>
      <c r="Y7" s="180" t="s">
        <v>88</v>
      </c>
      <c r="Z7" s="174" t="s">
        <v>9</v>
      </c>
      <c r="AA7" s="181" t="s">
        <v>89</v>
      </c>
      <c r="AB7" s="165" t="s">
        <v>3</v>
      </c>
      <c r="AC7" s="163" t="s">
        <v>143</v>
      </c>
      <c r="AD7" s="174" t="s">
        <v>142</v>
      </c>
      <c r="AE7" s="144"/>
    </row>
    <row r="8" spans="1:31" ht="12.75" customHeight="1" thickBot="1">
      <c r="A8" s="135"/>
      <c r="B8" s="136"/>
      <c r="C8" s="152"/>
      <c r="D8" s="155"/>
      <c r="E8" s="155"/>
      <c r="F8" s="155"/>
      <c r="G8" s="158"/>
      <c r="H8" s="161"/>
      <c r="I8" s="164"/>
      <c r="J8" s="51">
        <v>1</v>
      </c>
      <c r="K8" s="52">
        <v>1</v>
      </c>
      <c r="L8" s="52">
        <v>1</v>
      </c>
      <c r="M8" s="52">
        <v>1</v>
      </c>
      <c r="N8" s="52">
        <v>1</v>
      </c>
      <c r="O8" s="52">
        <v>1</v>
      </c>
      <c r="P8" s="52">
        <v>1</v>
      </c>
      <c r="Q8" s="52">
        <v>1</v>
      </c>
      <c r="R8" s="52">
        <v>1</v>
      </c>
      <c r="S8" s="52">
        <v>1</v>
      </c>
      <c r="T8" s="52">
        <v>1</v>
      </c>
      <c r="U8" s="52">
        <v>2</v>
      </c>
      <c r="V8" s="53" t="s">
        <v>24</v>
      </c>
      <c r="W8" s="166"/>
      <c r="X8" s="178"/>
      <c r="Y8" s="172"/>
      <c r="Z8" s="175"/>
      <c r="AA8" s="152"/>
      <c r="AB8" s="170"/>
      <c r="AC8" s="172"/>
      <c r="AD8" s="175"/>
      <c r="AE8" s="144"/>
    </row>
    <row r="9" spans="1:31" ht="95.25" customHeight="1" thickBot="1">
      <c r="A9" s="137" t="s">
        <v>0</v>
      </c>
      <c r="B9" s="138" t="s">
        <v>13</v>
      </c>
      <c r="C9" s="153"/>
      <c r="D9" s="156"/>
      <c r="E9" s="156"/>
      <c r="F9" s="156"/>
      <c r="G9" s="159"/>
      <c r="H9" s="162"/>
      <c r="I9" s="159"/>
      <c r="J9" s="4" t="s">
        <v>171</v>
      </c>
      <c r="K9" s="4" t="s">
        <v>172</v>
      </c>
      <c r="L9" s="4" t="s">
        <v>173</v>
      </c>
      <c r="M9" s="4" t="s">
        <v>152</v>
      </c>
      <c r="N9" s="4" t="s">
        <v>174</v>
      </c>
      <c r="O9" s="4" t="s">
        <v>175</v>
      </c>
      <c r="P9" s="4" t="s">
        <v>176</v>
      </c>
      <c r="Q9" s="4" t="s">
        <v>177</v>
      </c>
      <c r="R9" s="4" t="s">
        <v>178</v>
      </c>
      <c r="S9" s="122"/>
      <c r="T9" s="4"/>
      <c r="U9" s="18"/>
      <c r="V9" s="3"/>
      <c r="W9" s="162"/>
      <c r="X9" s="179"/>
      <c r="Y9" s="173"/>
      <c r="Z9" s="176"/>
      <c r="AA9" s="153"/>
      <c r="AB9" s="171"/>
      <c r="AC9" s="173"/>
      <c r="AD9" s="176"/>
      <c r="AE9" s="145" t="s">
        <v>69</v>
      </c>
    </row>
    <row r="10" spans="1:31" ht="12.75">
      <c r="A10" s="139">
        <v>1</v>
      </c>
      <c r="B10" s="140"/>
      <c r="C10" s="29" t="s">
        <v>200</v>
      </c>
      <c r="D10" s="10">
        <v>61</v>
      </c>
      <c r="E10" s="10"/>
      <c r="F10" s="5">
        <v>1999</v>
      </c>
      <c r="G10" s="11" t="s">
        <v>203</v>
      </c>
      <c r="H10" s="88">
        <v>0.008333333333333333</v>
      </c>
      <c r="I10" s="89">
        <v>0.040949074074074075</v>
      </c>
      <c r="J10" s="10">
        <v>2</v>
      </c>
      <c r="K10" s="10">
        <v>1</v>
      </c>
      <c r="L10" s="10">
        <v>2</v>
      </c>
      <c r="M10" s="10"/>
      <c r="N10" s="10">
        <v>1</v>
      </c>
      <c r="O10" s="10"/>
      <c r="P10" s="10"/>
      <c r="Q10" s="10">
        <v>2</v>
      </c>
      <c r="R10" s="10">
        <v>5</v>
      </c>
      <c r="S10" s="10"/>
      <c r="T10" s="10"/>
      <c r="U10" s="107"/>
      <c r="V10" s="36"/>
      <c r="W10" s="39">
        <f>TIME(0,J10,0)*$J$7/$J$8+TIME(0,K10,0)*$K$7/$K$8+TIME(0,L10,0)*$L$7/$L$8+TIME(0,M10,0)*$M$7/$M$8+TIME(0,N10,0)*$N$7/$N$8+TIME(0,O10,0)*$O$7/$O$8+TIME(0,P10,0)*$P$7/$P$8+TIME(0,Q10,0)*$Q$7/$Q$8+TIME(0,R10,0)*$R$7/$R$8</f>
        <v>0.014583333333333334</v>
      </c>
      <c r="X10" s="48"/>
      <c r="Y10" s="46">
        <v>0.002314814814814815</v>
      </c>
      <c r="Z10" s="40">
        <f>I10-H10+W10-Y10-X10</f>
        <v>0.044884259259259256</v>
      </c>
      <c r="AA10" s="114">
        <v>0</v>
      </c>
      <c r="AB10" s="116">
        <v>0</v>
      </c>
      <c r="AC10" s="119">
        <v>6</v>
      </c>
      <c r="AD10" s="9">
        <f>+AB10-AA10+TIME(0,6-AC10,0)</f>
        <v>0</v>
      </c>
      <c r="AE10" s="146">
        <f>Z10+AD10+AD11</f>
        <v>0.044884259259259256</v>
      </c>
    </row>
    <row r="11" spans="1:31" ht="12.75">
      <c r="A11" s="141"/>
      <c r="B11" s="142"/>
      <c r="C11" s="30" t="s">
        <v>201</v>
      </c>
      <c r="D11" s="103">
        <f>+D10</f>
        <v>61</v>
      </c>
      <c r="E11" s="103">
        <f>+E10</f>
        <v>0</v>
      </c>
      <c r="F11" s="35">
        <v>1998</v>
      </c>
      <c r="G11" s="12" t="s">
        <v>203</v>
      </c>
      <c r="H11" s="104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>
        <f aca="true" t="shared" si="0" ref="T11:Y11">+T10</f>
        <v>0</v>
      </c>
      <c r="U11" s="105">
        <f t="shared" si="0"/>
        <v>0</v>
      </c>
      <c r="V11" s="105">
        <f t="shared" si="0"/>
        <v>0</v>
      </c>
      <c r="W11" s="15">
        <f t="shared" si="0"/>
        <v>0.014583333333333334</v>
      </c>
      <c r="X11" s="47">
        <f t="shared" si="0"/>
        <v>0</v>
      </c>
      <c r="Y11" s="47">
        <f t="shared" si="0"/>
        <v>0.002314814814814815</v>
      </c>
      <c r="Z11" s="38">
        <f>I11-H11+W11-Y11</f>
        <v>0.012268518518518519</v>
      </c>
      <c r="AA11" s="113">
        <v>0</v>
      </c>
      <c r="AB11" s="115">
        <v>0</v>
      </c>
      <c r="AC11" s="117">
        <v>0</v>
      </c>
      <c r="AD11" s="37">
        <f>+AB11-AA11+TIME(0,AC11,0)</f>
        <v>0</v>
      </c>
      <c r="AE11" s="147">
        <f>+AE10</f>
        <v>0.044884259259259256</v>
      </c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</sheetData>
  <sheetProtection/>
  <mergeCells count="17">
    <mergeCell ref="AA7:AA9"/>
    <mergeCell ref="AB7:AB9"/>
    <mergeCell ref="AC7:AC9"/>
    <mergeCell ref="AD7:AD9"/>
    <mergeCell ref="W6:Z6"/>
    <mergeCell ref="H7:H9"/>
    <mergeCell ref="I7:I9"/>
    <mergeCell ref="W7:W9"/>
    <mergeCell ref="X7:X9"/>
    <mergeCell ref="Y7:Y9"/>
    <mergeCell ref="Z7:Z9"/>
    <mergeCell ref="C6:C9"/>
    <mergeCell ref="D6:D9"/>
    <mergeCell ref="E6:E9"/>
    <mergeCell ref="F6:F9"/>
    <mergeCell ref="G6:G9"/>
    <mergeCell ref="J6:V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1"/>
  <sheetViews>
    <sheetView zoomScalePageLayoutView="0" workbookViewId="0" topLeftCell="A4">
      <selection activeCell="G10" sqref="G10"/>
    </sheetView>
  </sheetViews>
  <sheetFormatPr defaultColWidth="9.00390625" defaultRowHeight="12.75"/>
  <cols>
    <col min="1" max="1" width="2.625" style="1" customWidth="1"/>
    <col min="2" max="2" width="1.75390625" style="1" customWidth="1"/>
    <col min="3" max="3" width="14.875" style="1" customWidth="1"/>
    <col min="4" max="4" width="3.375" style="1" customWidth="1"/>
    <col min="5" max="5" width="2.875" style="1" customWidth="1"/>
    <col min="6" max="6" width="5.75390625" style="1" customWidth="1"/>
    <col min="7" max="7" width="11.75390625" style="1" customWidth="1"/>
    <col min="8" max="9" width="6.75390625" style="1" customWidth="1"/>
    <col min="10" max="18" width="2.75390625" style="1" customWidth="1"/>
    <col min="19" max="21" width="1.875" style="1" customWidth="1"/>
    <col min="22" max="22" width="3.375" style="1" customWidth="1"/>
    <col min="23" max="23" width="7.00390625" style="1" customWidth="1"/>
    <col min="24" max="24" width="6.875" style="1" customWidth="1"/>
    <col min="25" max="25" width="6.125" style="1" customWidth="1"/>
    <col min="26" max="26" width="7.75390625" style="1" customWidth="1"/>
    <col min="27" max="28" width="6.00390625" style="1" customWidth="1"/>
    <col min="29" max="29" width="2.875" style="1" customWidth="1"/>
    <col min="30" max="30" width="6.75390625" style="1" customWidth="1"/>
    <col min="31" max="31" width="7.125" style="1" customWidth="1"/>
    <col min="32" max="16384" width="9.125" style="1" customWidth="1"/>
  </cols>
  <sheetData>
    <row r="1" spans="3:19" ht="34.5" customHeight="1">
      <c r="C1" t="s">
        <v>7</v>
      </c>
      <c r="G1" s="17" t="s">
        <v>163</v>
      </c>
      <c r="H1" s="16"/>
      <c r="I1"/>
      <c r="J1"/>
      <c r="K1"/>
      <c r="L1"/>
      <c r="M1"/>
      <c r="N1"/>
      <c r="O1"/>
      <c r="P1"/>
      <c r="Q1"/>
      <c r="R1"/>
      <c r="S1"/>
    </row>
    <row r="2" spans="3:19" ht="15" customHeight="1">
      <c r="C2" t="s">
        <v>8</v>
      </c>
      <c r="G2" s="120" t="s">
        <v>162</v>
      </c>
      <c r="H2" s="16"/>
      <c r="I2" s="121" t="s">
        <v>164</v>
      </c>
      <c r="J2"/>
      <c r="K2"/>
      <c r="L2"/>
      <c r="M2"/>
      <c r="N2"/>
      <c r="O2"/>
      <c r="P2"/>
      <c r="Q2"/>
      <c r="R2"/>
      <c r="S2"/>
    </row>
    <row r="3" spans="8:19" ht="8.25" customHeight="1" thickBot="1">
      <c r="H3" s="16"/>
      <c r="I3"/>
      <c r="J3"/>
      <c r="K3"/>
      <c r="L3"/>
      <c r="M3"/>
      <c r="N3"/>
      <c r="O3"/>
      <c r="P3"/>
      <c r="Q3"/>
      <c r="R3"/>
      <c r="S3"/>
    </row>
    <row r="4" spans="3:19" ht="16.5" thickBot="1">
      <c r="C4" t="s">
        <v>6</v>
      </c>
      <c r="D4"/>
      <c r="E4"/>
      <c r="G4" s="125" t="s">
        <v>150</v>
      </c>
      <c r="H4" s="126"/>
      <c r="I4" s="127"/>
      <c r="J4" s="127"/>
      <c r="K4" s="126"/>
      <c r="L4" s="128"/>
      <c r="M4" s="126"/>
      <c r="N4" s="129" t="s">
        <v>166</v>
      </c>
      <c r="O4" s="130"/>
      <c r="P4" s="131"/>
      <c r="Q4" s="131"/>
      <c r="R4" s="131"/>
      <c r="S4" s="132"/>
    </row>
    <row r="5" spans="3:31" ht="9" customHeight="1" thickBot="1"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1" ht="12.75" customHeight="1" thickBot="1">
      <c r="A6" s="133"/>
      <c r="B6" s="134"/>
      <c r="C6" s="151" t="s">
        <v>10</v>
      </c>
      <c r="D6" s="154" t="s">
        <v>1</v>
      </c>
      <c r="E6" s="154" t="s">
        <v>26</v>
      </c>
      <c r="F6" s="154" t="s">
        <v>11</v>
      </c>
      <c r="G6" s="157" t="s">
        <v>131</v>
      </c>
      <c r="H6" s="6"/>
      <c r="I6" s="13" t="s">
        <v>4</v>
      </c>
      <c r="J6" s="167" t="s">
        <v>144</v>
      </c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9"/>
      <c r="W6" s="148" t="s">
        <v>5</v>
      </c>
      <c r="X6" s="149"/>
      <c r="Y6" s="149"/>
      <c r="Z6" s="150"/>
      <c r="AA6" s="14" t="s">
        <v>132</v>
      </c>
      <c r="AB6" s="8"/>
      <c r="AC6" s="8"/>
      <c r="AD6" s="7"/>
      <c r="AE6" s="143"/>
    </row>
    <row r="7" spans="1:31" ht="12.75" customHeight="1">
      <c r="A7" s="135"/>
      <c r="B7" s="136"/>
      <c r="C7" s="152"/>
      <c r="D7" s="155"/>
      <c r="E7" s="155"/>
      <c r="F7" s="155"/>
      <c r="G7" s="158"/>
      <c r="H7" s="160" t="s">
        <v>87</v>
      </c>
      <c r="I7" s="163" t="s">
        <v>2</v>
      </c>
      <c r="J7" s="123">
        <v>1</v>
      </c>
      <c r="K7" s="124">
        <v>2</v>
      </c>
      <c r="L7" s="124">
        <v>1</v>
      </c>
      <c r="M7" s="124">
        <v>0</v>
      </c>
      <c r="N7" s="124">
        <v>1</v>
      </c>
      <c r="O7" s="124">
        <v>2</v>
      </c>
      <c r="P7" s="124">
        <v>1</v>
      </c>
      <c r="Q7" s="124">
        <v>2</v>
      </c>
      <c r="R7" s="124">
        <v>2</v>
      </c>
      <c r="S7" s="124">
        <v>0</v>
      </c>
      <c r="T7" s="124">
        <v>0</v>
      </c>
      <c r="U7" s="124">
        <v>0</v>
      </c>
      <c r="V7" s="50" t="s">
        <v>25</v>
      </c>
      <c r="W7" s="165" t="s">
        <v>14</v>
      </c>
      <c r="X7" s="177" t="s">
        <v>86</v>
      </c>
      <c r="Y7" s="180" t="s">
        <v>88</v>
      </c>
      <c r="Z7" s="174" t="s">
        <v>9</v>
      </c>
      <c r="AA7" s="181" t="s">
        <v>89</v>
      </c>
      <c r="AB7" s="165" t="s">
        <v>3</v>
      </c>
      <c r="AC7" s="163" t="s">
        <v>143</v>
      </c>
      <c r="AD7" s="174" t="s">
        <v>142</v>
      </c>
      <c r="AE7" s="144"/>
    </row>
    <row r="8" spans="1:31" ht="12.75" customHeight="1" thickBot="1">
      <c r="A8" s="135"/>
      <c r="B8" s="136"/>
      <c r="C8" s="152"/>
      <c r="D8" s="155"/>
      <c r="E8" s="155"/>
      <c r="F8" s="155"/>
      <c r="G8" s="158"/>
      <c r="H8" s="161"/>
      <c r="I8" s="164"/>
      <c r="J8" s="51">
        <v>1</v>
      </c>
      <c r="K8" s="52">
        <v>1</v>
      </c>
      <c r="L8" s="52">
        <v>1</v>
      </c>
      <c r="M8" s="52">
        <v>1</v>
      </c>
      <c r="N8" s="52">
        <v>1</v>
      </c>
      <c r="O8" s="52">
        <v>1</v>
      </c>
      <c r="P8" s="52">
        <v>1</v>
      </c>
      <c r="Q8" s="52">
        <v>1</v>
      </c>
      <c r="R8" s="52">
        <v>1</v>
      </c>
      <c r="S8" s="52">
        <v>1</v>
      </c>
      <c r="T8" s="52">
        <v>1</v>
      </c>
      <c r="U8" s="52">
        <v>2</v>
      </c>
      <c r="V8" s="53" t="s">
        <v>24</v>
      </c>
      <c r="W8" s="166"/>
      <c r="X8" s="178"/>
      <c r="Y8" s="172"/>
      <c r="Z8" s="175"/>
      <c r="AA8" s="152"/>
      <c r="AB8" s="170"/>
      <c r="AC8" s="172"/>
      <c r="AD8" s="175"/>
      <c r="AE8" s="144"/>
    </row>
    <row r="9" spans="1:31" ht="95.25" customHeight="1" thickBot="1">
      <c r="A9" s="137" t="s">
        <v>0</v>
      </c>
      <c r="B9" s="138" t="s">
        <v>13</v>
      </c>
      <c r="C9" s="153"/>
      <c r="D9" s="156"/>
      <c r="E9" s="156"/>
      <c r="F9" s="156"/>
      <c r="G9" s="159"/>
      <c r="H9" s="162"/>
      <c r="I9" s="159"/>
      <c r="J9" s="4" t="s">
        <v>171</v>
      </c>
      <c r="K9" s="4" t="s">
        <v>172</v>
      </c>
      <c r="L9" s="4" t="s">
        <v>173</v>
      </c>
      <c r="M9" s="4" t="s">
        <v>152</v>
      </c>
      <c r="N9" s="4" t="s">
        <v>174</v>
      </c>
      <c r="O9" s="4" t="s">
        <v>175</v>
      </c>
      <c r="P9" s="4" t="s">
        <v>176</v>
      </c>
      <c r="Q9" s="4" t="s">
        <v>177</v>
      </c>
      <c r="R9" s="4" t="s">
        <v>178</v>
      </c>
      <c r="S9" s="122"/>
      <c r="T9" s="4"/>
      <c r="U9" s="18"/>
      <c r="V9" s="3"/>
      <c r="W9" s="162"/>
      <c r="X9" s="179"/>
      <c r="Y9" s="173"/>
      <c r="Z9" s="176"/>
      <c r="AA9" s="153"/>
      <c r="AB9" s="171"/>
      <c r="AC9" s="173"/>
      <c r="AD9" s="176"/>
      <c r="AE9" s="145" t="s">
        <v>69</v>
      </c>
    </row>
    <row r="10" spans="1:31" ht="12.75">
      <c r="A10" s="139">
        <v>1</v>
      </c>
      <c r="B10" s="140"/>
      <c r="C10" s="29" t="s">
        <v>186</v>
      </c>
      <c r="D10" s="10">
        <v>60</v>
      </c>
      <c r="E10" s="10"/>
      <c r="F10" s="5">
        <v>1999</v>
      </c>
      <c r="G10" s="11" t="s">
        <v>180</v>
      </c>
      <c r="H10" s="88">
        <v>0.004166666666666667</v>
      </c>
      <c r="I10" s="89">
        <v>0.0410300925925926</v>
      </c>
      <c r="J10" s="10">
        <v>4</v>
      </c>
      <c r="K10" s="10">
        <v>2</v>
      </c>
      <c r="L10" s="10"/>
      <c r="M10" s="10"/>
      <c r="N10" s="10"/>
      <c r="O10" s="10">
        <v>1</v>
      </c>
      <c r="P10" s="10"/>
      <c r="Q10" s="10">
        <v>2</v>
      </c>
      <c r="R10" s="10">
        <v>3</v>
      </c>
      <c r="S10" s="10"/>
      <c r="T10" s="10"/>
      <c r="U10" s="107"/>
      <c r="V10" s="36"/>
      <c r="W10" s="39">
        <f>TIME(0,J10,0)*$J$7/$J$8+TIME(0,K10,0)*$K$7/$K$8+TIME(0,L10,0)*$L$7/$L$8+TIME(0,M10,0)*$M$7/$M$8+TIME(0,N10,0)*$N$7/$N$8+TIME(0,O10,0)*$O$7/$O$8+TIME(0,P10,0)*$P$7/$P$8+TIME(0,Q10,0)*$Q$7/$Q$8+TIME(0,R10,0)*$R$7/$R$8</f>
        <v>0.013888888888888888</v>
      </c>
      <c r="X10" s="48"/>
      <c r="Y10" s="46">
        <v>0.0006597222222222221</v>
      </c>
      <c r="Z10" s="40">
        <f>I10-H10+W10-Y10-X10</f>
        <v>0.0500925925925926</v>
      </c>
      <c r="AA10" s="114">
        <v>0</v>
      </c>
      <c r="AB10" s="116">
        <v>0</v>
      </c>
      <c r="AC10" s="119">
        <v>6</v>
      </c>
      <c r="AD10" s="9">
        <f>+AB10-AA10+TIME(0,6-AC10,0)</f>
        <v>0</v>
      </c>
      <c r="AE10" s="146">
        <f>Z10+AD10+AD11</f>
        <v>0.0500925925925926</v>
      </c>
    </row>
    <row r="11" spans="1:31" ht="12.75">
      <c r="A11" s="141"/>
      <c r="B11" s="142"/>
      <c r="C11" s="30" t="s">
        <v>187</v>
      </c>
      <c r="D11" s="103">
        <f>+D10</f>
        <v>60</v>
      </c>
      <c r="E11" s="103">
        <f>+E10</f>
        <v>0</v>
      </c>
      <c r="F11" s="35">
        <v>1997</v>
      </c>
      <c r="G11" s="12" t="s">
        <v>180</v>
      </c>
      <c r="H11" s="104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>
        <f aca="true" t="shared" si="0" ref="T11:Y11">+T10</f>
        <v>0</v>
      </c>
      <c r="U11" s="105">
        <f t="shared" si="0"/>
        <v>0</v>
      </c>
      <c r="V11" s="105">
        <f t="shared" si="0"/>
        <v>0</v>
      </c>
      <c r="W11" s="15">
        <f t="shared" si="0"/>
        <v>0.013888888888888888</v>
      </c>
      <c r="X11" s="47">
        <f t="shared" si="0"/>
        <v>0</v>
      </c>
      <c r="Y11" s="47">
        <f t="shared" si="0"/>
        <v>0.0006597222222222221</v>
      </c>
      <c r="Z11" s="38">
        <f>I11-H11+W11-Y11</f>
        <v>0.013229166666666667</v>
      </c>
      <c r="AA11" s="113">
        <v>0</v>
      </c>
      <c r="AB11" s="115">
        <v>0</v>
      </c>
      <c r="AC11" s="117">
        <v>0</v>
      </c>
      <c r="AD11" s="37">
        <f>+AB11-AA11+TIME(0,AC11,0)</f>
        <v>0</v>
      </c>
      <c r="AE11" s="147">
        <f>+AE10</f>
        <v>0.0500925925925926</v>
      </c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</sheetData>
  <sheetProtection/>
  <mergeCells count="17">
    <mergeCell ref="AA7:AA9"/>
    <mergeCell ref="AB7:AB9"/>
    <mergeCell ref="AC7:AC9"/>
    <mergeCell ref="AD7:AD9"/>
    <mergeCell ref="W6:Z6"/>
    <mergeCell ref="H7:H9"/>
    <mergeCell ref="I7:I9"/>
    <mergeCell ref="W7:W9"/>
    <mergeCell ref="X7:X9"/>
    <mergeCell ref="Y7:Y9"/>
    <mergeCell ref="Z7:Z9"/>
    <mergeCell ref="C6:C9"/>
    <mergeCell ref="D6:D9"/>
    <mergeCell ref="E6:E9"/>
    <mergeCell ref="F6:F9"/>
    <mergeCell ref="G6:G9"/>
    <mergeCell ref="J6:V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Michalík Jaroslav, Ing.</cp:lastModifiedBy>
  <cp:lastPrinted>2013-05-11T10:05:00Z</cp:lastPrinted>
  <dcterms:created xsi:type="dcterms:W3CDTF">2007-04-19T13:57:20Z</dcterms:created>
  <dcterms:modified xsi:type="dcterms:W3CDTF">2013-05-11T10:08:10Z</dcterms:modified>
  <cp:category/>
  <cp:version/>
  <cp:contentType/>
  <cp:contentStatus/>
</cp:coreProperties>
</file>